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55" windowHeight="10530" tabRatio="708" activeTab="0"/>
  </bookViews>
  <sheets>
    <sheet name="１　労働力" sheetId="1" r:id="rId1"/>
    <sheet name="自給飼料・排泄物" sheetId="2" r:id="rId2"/>
    <sheet name="農業用施設・借入金" sheetId="3" r:id="rId3"/>
    <sheet name="２　飼養規模" sheetId="4" r:id="rId4"/>
    <sheet name="３　経営実績" sheetId="5" r:id="rId5"/>
    <sheet name="４　当期収入" sheetId="6" r:id="rId6"/>
    <sheet name="５　当期生産費用" sheetId="7" r:id="rId7"/>
    <sheet name="６　損益計算書" sheetId="8" r:id="rId8"/>
  </sheets>
  <definedNames>
    <definedName name="_xlnm.Print_Area" localSheetId="4">'３　経営実績'!$A$1:$I$96</definedName>
    <definedName name="_xlnm.Print_Area" localSheetId="5">'４　当期収入'!$A$1:$G$18</definedName>
    <definedName name="_xlnm.Print_Area" localSheetId="6">'５　当期生産費用'!$A$1:$J$39</definedName>
    <definedName name="_xlnm.Print_Area" localSheetId="7">'６　損益計算書'!$A$1:$I$38</definedName>
    <definedName name="_xlnm.Print_Titles" localSheetId="4">'３　経営実績'!$1:$3</definedName>
  </definedNames>
  <calcPr fullCalcOnLoad="1"/>
</workbook>
</file>

<file path=xl/sharedStrings.xml><?xml version="1.0" encoding="utf-8"?>
<sst xmlns="http://schemas.openxmlformats.org/spreadsheetml/2006/main" count="812" uniqueCount="566">
  <si>
    <t>経営の概要</t>
  </si>
  <si>
    <t>収 益 性</t>
  </si>
  <si>
    <t>部門収入</t>
  </si>
  <si>
    <t>売上原価</t>
  </si>
  <si>
    <t>生 産 性</t>
  </si>
  <si>
    <t>円</t>
  </si>
  <si>
    <t>粗飼料</t>
  </si>
  <si>
    <t>時間</t>
  </si>
  <si>
    <t>安全性</t>
  </si>
  <si>
    <t xml:space="preserve">家族・構成員 </t>
  </si>
  <si>
    <t xml:space="preserve">雇用・従業員 </t>
  </si>
  <si>
    <t>労働時間
（畜産）</t>
  </si>
  <si>
    <t>区         分</t>
  </si>
  <si>
    <t>種     付     料</t>
  </si>
  <si>
    <t>も   と   畜   費</t>
  </si>
  <si>
    <t>購 入 飼 料 費</t>
  </si>
  <si>
    <t>自 給 飼 料 費</t>
  </si>
  <si>
    <t>敷     料     費</t>
  </si>
  <si>
    <t>労働費</t>
  </si>
  <si>
    <t xml:space="preserve">  計</t>
  </si>
  <si>
    <t>診療・医薬品費</t>
  </si>
  <si>
    <t>光  熱  水  費</t>
  </si>
  <si>
    <t>燃  料  費</t>
  </si>
  <si>
    <t>減価償却費</t>
  </si>
  <si>
    <t>家  畜</t>
  </si>
  <si>
    <t>建物・構築物</t>
  </si>
  <si>
    <t>機器具・車輌</t>
  </si>
  <si>
    <t>修 繕 費</t>
  </si>
  <si>
    <t>小農具費</t>
  </si>
  <si>
    <t>消耗諸材料費</t>
  </si>
  <si>
    <t>賃料料金その他</t>
  </si>
  <si>
    <t>当期生産費用合計</t>
  </si>
  <si>
    <t>期首飼養牛評価額</t>
  </si>
  <si>
    <t>期末飼養牛評価額</t>
  </si>
  <si>
    <t>副産物価額</t>
  </si>
  <si>
    <t>差引生産原価</t>
  </si>
  <si>
    <t>当期生産費用</t>
  </si>
  <si>
    <t>総額</t>
  </si>
  <si>
    <t>売 上 高</t>
  </si>
  <si>
    <t>そ  の  他</t>
  </si>
  <si>
    <t xml:space="preserve">    計</t>
  </si>
  <si>
    <t>期首飼養牛評価額</t>
  </si>
  <si>
    <t>他部門利用堆肥評価額</t>
  </si>
  <si>
    <t>売   上   原   価</t>
  </si>
  <si>
    <t>売  上  総  利  益</t>
  </si>
  <si>
    <t>販売・一般管理費</t>
  </si>
  <si>
    <t>販売経費</t>
  </si>
  <si>
    <t>共済掛金</t>
  </si>
  <si>
    <t>租税公課諸負担</t>
  </si>
  <si>
    <t xml:space="preserve">     計</t>
  </si>
  <si>
    <t>営  業  利  益</t>
  </si>
  <si>
    <t>営業外収益</t>
  </si>
  <si>
    <t>受取利息</t>
  </si>
  <si>
    <t>奨励金・補填金</t>
  </si>
  <si>
    <t>営業外費用</t>
  </si>
  <si>
    <t>支払利子</t>
  </si>
  <si>
    <t>価格安定積立金</t>
  </si>
  <si>
    <t>支払地代</t>
  </si>
  <si>
    <t>経常利益</t>
  </si>
  <si>
    <t>経常所得</t>
  </si>
  <si>
    <t>（円）</t>
  </si>
  <si>
    <t xml:space="preserve">成雌牛平均飼養頭数 </t>
  </si>
  <si>
    <t xml:space="preserve">所 得 率 </t>
  </si>
  <si>
    <t>成雌牛１頭当たり</t>
  </si>
  <si>
    <t xml:space="preserve">    うち購入飼料費 </t>
  </si>
  <si>
    <t xml:space="preserve">    うち労  働  費 </t>
  </si>
  <si>
    <t xml:space="preserve">    うち減価償却費 </t>
  </si>
  <si>
    <t xml:space="preserve">成雌牛１頭当たり飼料生産延べ面積 </t>
  </si>
  <si>
    <t xml:space="preserve">飼料ＴＤＮ自給率 </t>
  </si>
  <si>
    <t>成雌牛１頭当たり投下労働時間</t>
  </si>
  <si>
    <t xml:space="preserve">総借入金残高 （期末時） </t>
  </si>
  <si>
    <t xml:space="preserve">成雌牛１頭当たり借入金残高 （期末時） </t>
  </si>
  <si>
    <t xml:space="preserve">成雌牛１頭当たり年間借入金償還負担額 </t>
  </si>
  <si>
    <t>人</t>
  </si>
  <si>
    <t>頭</t>
  </si>
  <si>
    <t>ヵ月</t>
  </si>
  <si>
    <t>日</t>
  </si>
  <si>
    <t>ａ</t>
  </si>
  <si>
    <t>％</t>
  </si>
  <si>
    <t>子牛販売収入</t>
  </si>
  <si>
    <t>育成牛販売収入</t>
  </si>
  <si>
    <t>肥育牛等販売収入</t>
  </si>
  <si>
    <t>成雌牛
１頭当たり</t>
  </si>
  <si>
    <t xml:space="preserve">年間総所得 </t>
  </si>
  <si>
    <t>肥育開始時</t>
  </si>
  <si>
    <t xml:space="preserve">日齢 </t>
  </si>
  <si>
    <t xml:space="preserve">体重 </t>
  </si>
  <si>
    <t xml:space="preserve">出荷時生体重 </t>
  </si>
  <si>
    <t>平均肥育日数</t>
  </si>
  <si>
    <t>販売肥育牛１頭１日当たり増体重（DG）</t>
  </si>
  <si>
    <t xml:space="preserve">対常時頭数事故率 </t>
  </si>
  <si>
    <t xml:space="preserve">販売肉牛１頭当たり販売価格 </t>
  </si>
  <si>
    <t xml:space="preserve">販売肉牛生体１kg当たり販売価格 </t>
  </si>
  <si>
    <t xml:space="preserve">枝肉１kg当たり販売価格 </t>
  </si>
  <si>
    <t>肉質等級４以上格付率 ※</t>
  </si>
  <si>
    <t xml:space="preserve">もと牛１頭当たり導入価格 </t>
  </si>
  <si>
    <t xml:space="preserve">もと牛生体１kg当たり導入価格 </t>
  </si>
  <si>
    <t>肥育牛
１頭当たり</t>
  </si>
  <si>
    <t>肥育（品種・肥育タイプ）</t>
  </si>
  <si>
    <t xml:space="preserve">肉用種 </t>
  </si>
  <si>
    <t xml:space="preserve">交雑種 </t>
  </si>
  <si>
    <t xml:space="preserve">乳用種 </t>
  </si>
  <si>
    <t>肥育牛
平　均
飼養頭数</t>
  </si>
  <si>
    <t>年　間
肥育牛
販売頭数</t>
  </si>
  <si>
    <t>ｋｇ</t>
  </si>
  <si>
    <t>雇 用・従業員</t>
  </si>
  <si>
    <t>家 族・構成員</t>
  </si>
  <si>
    <t>成牛処分益</t>
  </si>
  <si>
    <t>成牛処分損</t>
  </si>
  <si>
    <t>期中成牛振替額</t>
  </si>
  <si>
    <t>期中成牛振替額</t>
  </si>
  <si>
    <t>売上高経常利益率</t>
  </si>
  <si>
    <t>％</t>
  </si>
  <si>
    <t>家族（構成員）１人当たり経常所得</t>
  </si>
  <si>
    <t>●営業外収入－価格・補填金の内訳</t>
  </si>
  <si>
    <t>受取共済金</t>
  </si>
  <si>
    <t>転作奨励金</t>
  </si>
  <si>
    <t>肉畜安定奨励金</t>
  </si>
  <si>
    <t>村補填金</t>
  </si>
  <si>
    <t>県調査金</t>
  </si>
  <si>
    <t xml:space="preserve">    　うち子牛販売収入 </t>
  </si>
  <si>
    <t xml:space="preserve">    　うち肥育牛販売収入 </t>
  </si>
  <si>
    <t xml:space="preserve">    うち販売収入（子牛＋肥育牛） </t>
  </si>
  <si>
    <t>雑収入</t>
  </si>
  <si>
    <t>各種奨励金</t>
  </si>
  <si>
    <t>各種助成金</t>
  </si>
  <si>
    <t>実面積</t>
  </si>
  <si>
    <t>飼料生産</t>
  </si>
  <si>
    <t>労働付加価値（経常利益＋労賃）</t>
  </si>
  <si>
    <t>労働効率（労働付加価値時間単価）</t>
  </si>
  <si>
    <t>労働力１人当たり労働付加価値</t>
  </si>
  <si>
    <t>家族（構成員）１人当たり労働付加価値</t>
  </si>
  <si>
    <t>＜労働日数/１人（家族・構成員） ＞</t>
  </si>
  <si>
    <t>事務費・その他</t>
  </si>
  <si>
    <t>成雌牛１頭当たり年間子牛販売頭数</t>
  </si>
  <si>
    <t xml:space="preserve">年間子牛分娩頭数 </t>
  </si>
  <si>
    <t>成雌牛１頭当たり年間子牛分娩頭数</t>
  </si>
  <si>
    <t xml:space="preserve">繁殖 </t>
  </si>
  <si>
    <t>雌子牛</t>
  </si>
  <si>
    <t xml:space="preserve">日齢体重 </t>
  </si>
  <si>
    <t xml:space="preserve">年間子牛
販売頭数 </t>
  </si>
  <si>
    <t>雄子牛</t>
  </si>
  <si>
    <t xml:space="preserve">販売日齢 </t>
  </si>
  <si>
    <t xml:space="preserve">販売体重 </t>
  </si>
  <si>
    <t>出荷時</t>
  </si>
  <si>
    <t>肥育牛１頭当たり飼料生産延べ面積</t>
  </si>
  <si>
    <t>肉牛出荷1頭当たり生産原価</t>
  </si>
  <si>
    <t>所得</t>
  </si>
  <si>
    <t xml:space="preserve">    うちもと畜費</t>
  </si>
  <si>
    <t>他部門所得</t>
  </si>
  <si>
    <t>水稲</t>
  </si>
  <si>
    <t>千円</t>
  </si>
  <si>
    <t>畑作</t>
  </si>
  <si>
    <t>和牛生畜</t>
  </si>
  <si>
    <t>加工</t>
  </si>
  <si>
    <t>産直</t>
  </si>
  <si>
    <t>　計</t>
  </si>
  <si>
    <t>労働生産・収益性</t>
  </si>
  <si>
    <t>その他</t>
  </si>
  <si>
    <t>出荷時</t>
  </si>
  <si>
    <t>日齢（月齢）</t>
  </si>
  <si>
    <t>差引生産原価＋販売・一般管理費</t>
  </si>
  <si>
    <t>肉牛出荷１頭当たり差引生産原価＋販売・一般管理費</t>
  </si>
  <si>
    <t>販売子牛1頭当たり生産原価</t>
  </si>
  <si>
    <t>販売子牛１頭当たり差引生産原価＋販売・一般管理費</t>
  </si>
  <si>
    <t>日</t>
  </si>
  <si>
    <t>＜労働従事人数（家族・構成員） ＞</t>
  </si>
  <si>
    <t>労働力員数（畜産・2000hr換算）</t>
  </si>
  <si>
    <t>肥育牛１頭当たり投下労働時間（平均飼養頭数ﾍﾞｰｽ）</t>
  </si>
  <si>
    <t xml:space="preserve">借入地依存率 </t>
  </si>
  <si>
    <t>備考</t>
  </si>
  <si>
    <t>雌子牛（肥育素牛生体販売）</t>
  </si>
  <si>
    <t>雄子牛（肥育素牛生体販売）</t>
  </si>
  <si>
    <t>ｋｇ</t>
  </si>
  <si>
    <t xml:space="preserve">1頭当たり販売価格 </t>
  </si>
  <si>
    <t>ａ</t>
  </si>
  <si>
    <t>ａ</t>
  </si>
  <si>
    <t>％</t>
  </si>
  <si>
    <t>％</t>
  </si>
  <si>
    <t>ｋｇ</t>
  </si>
  <si>
    <t>ｋｇ</t>
  </si>
  <si>
    <t>％</t>
  </si>
  <si>
    <t>％</t>
  </si>
  <si>
    <t>ｋｇ</t>
  </si>
  <si>
    <t>％</t>
  </si>
  <si>
    <t>項目</t>
  </si>
  <si>
    <t>計</t>
  </si>
  <si>
    <t>加工販売部門</t>
  </si>
  <si>
    <t>補助金等</t>
  </si>
  <si>
    <t>子牛販売</t>
  </si>
  <si>
    <t>肥育牛販売</t>
  </si>
  <si>
    <t>牧草販売</t>
  </si>
  <si>
    <t>共済金</t>
  </si>
  <si>
    <t>奨励・補てん金等</t>
  </si>
  <si>
    <t>肉用牛部門収入</t>
  </si>
  <si>
    <t>経営実績年
（　　　　　年）</t>
  </si>
  <si>
    <t>経営比較対象年
（　　　　　年）</t>
  </si>
  <si>
    <t>県比較値
（　　　　　年）</t>
  </si>
  <si>
    <t>経産牛</t>
  </si>
  <si>
    <t>乳用種</t>
  </si>
  <si>
    <t>交雑種</t>
  </si>
  <si>
    <t>肉用種</t>
  </si>
  <si>
    <t>平均</t>
  </si>
  <si>
    <t>期首</t>
  </si>
  <si>
    <t>期末</t>
  </si>
  <si>
    <t>出荷</t>
  </si>
  <si>
    <t>死亡・廃用</t>
  </si>
  <si>
    <t>繁殖</t>
  </si>
  <si>
    <t>成雌牛</t>
  </si>
  <si>
    <t>未経産</t>
  </si>
  <si>
    <t>子牛</t>
  </si>
  <si>
    <t>育成牛</t>
  </si>
  <si>
    <t>肥育</t>
  </si>
  <si>
    <t>去勢</t>
  </si>
  <si>
    <t>若齢</t>
  </si>
  <si>
    <t>その他</t>
  </si>
  <si>
    <t>雌</t>
  </si>
  <si>
    <t>成牛</t>
  </si>
  <si>
    <t>一貫</t>
  </si>
  <si>
    <t>成牛</t>
  </si>
  <si>
    <t>（黒毛和種去勢若齢）</t>
  </si>
  <si>
    <t xml:space="preserve">家族・構成員 </t>
  </si>
  <si>
    <t xml:space="preserve">雇用・従業員 </t>
  </si>
  <si>
    <t>備考</t>
  </si>
  <si>
    <t>総額（円）</t>
  </si>
  <si>
    <t>生産部門</t>
  </si>
  <si>
    <t>加工販売部門</t>
  </si>
  <si>
    <t xml:space="preserve">肥育牛１頭当たり借入金残高 （期末時） </t>
  </si>
  <si>
    <t xml:space="preserve">肥育牛１頭当たり年間借入金償還負担額 </t>
  </si>
  <si>
    <t>加工部門費用</t>
  </si>
  <si>
    <t>販売部門費用</t>
  </si>
  <si>
    <t>役員報酬</t>
  </si>
  <si>
    <t>たい肥販売</t>
  </si>
  <si>
    <t>加工部門収入</t>
  </si>
  <si>
    <t>販売部門収入</t>
  </si>
  <si>
    <t>生産費用</t>
  </si>
  <si>
    <t>出荷牛
１頭当たり</t>
  </si>
  <si>
    <t>区分</t>
  </si>
  <si>
    <t>経営主との続柄</t>
  </si>
  <si>
    <t>年間従事</t>
  </si>
  <si>
    <t>農業従事日数</t>
  </si>
  <si>
    <t>部門または作業担当</t>
  </si>
  <si>
    <t>備考</t>
  </si>
  <si>
    <r>
      <t>日数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</si>
  <si>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</si>
  <si>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うち畜産</t>
  </si>
  <si>
    <t>構成員</t>
  </si>
  <si>
    <t>従業員</t>
  </si>
  <si>
    <t>臨時雇</t>
  </si>
  <si>
    <t>合計</t>
  </si>
  <si>
    <t>田</t>
  </si>
  <si>
    <t>畑</t>
  </si>
  <si>
    <t>樹園地</t>
  </si>
  <si>
    <t>牧草地</t>
  </si>
  <si>
    <t>自己所有</t>
  </si>
  <si>
    <t>借　入</t>
  </si>
  <si>
    <t>合　計</t>
  </si>
  <si>
    <r>
      <t>（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月～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月）</t>
    </r>
  </si>
  <si>
    <t>使用</t>
  </si>
  <si>
    <t>飼料の</t>
  </si>
  <si>
    <t>面　積（ａ）</t>
  </si>
  <si>
    <t>所有</t>
  </si>
  <si>
    <t>総収量</t>
  </si>
  <si>
    <t>主な利用形態等</t>
  </si>
  <si>
    <t>実面積</t>
  </si>
  <si>
    <t>のべ面積</t>
  </si>
  <si>
    <t>（ｔ）</t>
  </si>
  <si>
    <t>（採草の場合）</t>
  </si>
  <si>
    <t>600ａ</t>
  </si>
  <si>
    <t>自己</t>
  </si>
  <si>
    <t>840ｔ</t>
  </si>
  <si>
    <t>イタリアンライグラス</t>
  </si>
  <si>
    <t>500ａ</t>
  </si>
  <si>
    <t>借地</t>
  </si>
  <si>
    <t>500ｔ</t>
  </si>
  <si>
    <t>1番草：サイレージ</t>
  </si>
  <si>
    <r>
      <t>(５)</t>
    </r>
    <r>
      <rPr>
        <b/>
        <sz val="10.5"/>
        <rFont val="ＭＳ Ｐ明朝"/>
        <family val="1"/>
      </rPr>
      <t xml:space="preserve"> </t>
    </r>
    <r>
      <rPr>
        <b/>
        <sz val="14"/>
        <rFont val="ＭＳ Ｐ明朝"/>
        <family val="1"/>
      </rPr>
      <t>家畜排せつ物の処理・利用状況</t>
    </r>
  </si>
  <si>
    <t>処理の内容</t>
  </si>
  <si>
    <t>処理方式</t>
  </si>
  <si>
    <t>全て分離・一部分離・混合処理・その他（　　　　　）</t>
  </si>
  <si>
    <t>（○を付してください）</t>
  </si>
  <si>
    <t>処理方法</t>
  </si>
  <si>
    <t>（記述）</t>
  </si>
  <si>
    <t>敷　　料</t>
  </si>
  <si>
    <t>内容</t>
  </si>
  <si>
    <t>割合</t>
  </si>
  <si>
    <t>用途・
利用先等</t>
  </si>
  <si>
    <t>条件等</t>
  </si>
  <si>
    <t>利用の内容</t>
  </si>
  <si>
    <t>販　　売</t>
  </si>
  <si>
    <t>　　　％</t>
  </si>
  <si>
    <t>交　　換</t>
  </si>
  <si>
    <t xml:space="preserve">  　　％</t>
  </si>
  <si>
    <t>無償譲渡</t>
  </si>
  <si>
    <t>自家利用</t>
  </si>
  <si>
    <t>　  　％</t>
  </si>
  <si>
    <t>（４）自給飼料の生産と利用状況</t>
  </si>
  <si>
    <t>飼養方式</t>
  </si>
  <si>
    <t>自己所有・</t>
  </si>
  <si>
    <t>借入・共同別</t>
  </si>
  <si>
    <t>借入先</t>
  </si>
  <si>
    <t>借入年月</t>
  </si>
  <si>
    <t>借入金額</t>
  </si>
  <si>
    <t>利子率</t>
  </si>
  <si>
    <t>償還年数</t>
  </si>
  <si>
    <t>当期償還元金</t>
  </si>
  <si>
    <t>当期支払利息</t>
  </si>
  <si>
    <t>期末借入残高</t>
  </si>
  <si>
    <t>うち据置期間</t>
  </si>
  <si>
    <t>計</t>
  </si>
  <si>
    <t>※航空写真等配置が分かるものを添付してください。</t>
  </si>
  <si>
    <t>(１) 従事者</t>
  </si>
  <si>
    <t>(３) 経営面積（実面積）</t>
  </si>
  <si>
    <t>(７) 長期借入金の状況</t>
  </si>
  <si>
    <t>(６) 農業・畜産用施設の保有状況</t>
  </si>
  <si>
    <t>３　経営実績</t>
  </si>
  <si>
    <t>４　当期収入</t>
  </si>
  <si>
    <t>５　当期生産費用</t>
  </si>
  <si>
    <t>６　損益計算書</t>
  </si>
  <si>
    <t>平均分娩間隔</t>
  </si>
  <si>
    <t>スーダングラス</t>
  </si>
  <si>
    <t>地目</t>
  </si>
  <si>
    <t>品種・作付体系等</t>
  </si>
  <si>
    <t>（記入例）</t>
  </si>
  <si>
    <t>1番草：乾草
2番草：乾草</t>
  </si>
  <si>
    <t>採草・飼料作</t>
  </si>
  <si>
    <t>飼料畑</t>
  </si>
  <si>
    <t>二期作</t>
  </si>
  <si>
    <t>飼料用トウモロコシ</t>
  </si>
  <si>
    <t>350a</t>
  </si>
  <si>
    <t>自己</t>
  </si>
  <si>
    <t>200ｔ</t>
  </si>
  <si>
    <t>サイレージ</t>
  </si>
  <si>
    <t>水田</t>
  </si>
  <si>
    <t>飼料用稲</t>
  </si>
  <si>
    <t>400a</t>
  </si>
  <si>
    <t>借地</t>
  </si>
  <si>
    <t>50t</t>
  </si>
  <si>
    <t>ＷＣＳ</t>
  </si>
  <si>
    <t>採草+放牧
（兼用）</t>
  </si>
  <si>
    <t>飼料畑</t>
  </si>
  <si>
    <t>1番草収穫後放牧利用</t>
  </si>
  <si>
    <t>放牧</t>
  </si>
  <si>
    <t>300ａ</t>
  </si>
  <si>
    <t>※緑色のセルは自動計算です</t>
  </si>
  <si>
    <t>※①「使用区分」ごとに「飼料の作付体系」を記入してください。</t>
  </si>
  <si>
    <t>　　なお、同一作付体系の場合、まとめて1つの作付地として記入してください。</t>
  </si>
  <si>
    <t>　②面積は実面積、のべ面積を記入してください。</t>
  </si>
  <si>
    <t>　③「総収量」が不明な場合は空白でも可。</t>
  </si>
  <si>
    <t>　④主な利用形態については、採草飼料の収穫後の利用形態（乾草、ｻｲﾚｰｼﾞ、ﾛｰﾙ等）を記述。</t>
  </si>
  <si>
    <t>　⑤記入例は削除してください。</t>
  </si>
  <si>
    <t>使途</t>
  </si>
  <si>
    <t>（単位：頭）</t>
  </si>
  <si>
    <t>区分</t>
  </si>
  <si>
    <t>飼養頭数</t>
  </si>
  <si>
    <t>品種別内訳</t>
  </si>
  <si>
    <t>（　　　　　　　　　　　　　）</t>
  </si>
  <si>
    <t>（単位：ａ）</t>
  </si>
  <si>
    <t>肥育牛</t>
  </si>
  <si>
    <t>※経産牛：初産分娩以降の肉用牛</t>
  </si>
  <si>
    <t>※未経産牛：初回種付供用～初産分娩までの肉用牛</t>
  </si>
  <si>
    <t>※育成牛：繁殖目的で導入または自家保留～初回種付供用までの肉用牛</t>
  </si>
  <si>
    <t>※肥育牛：肥育目的で飼養されている牛</t>
  </si>
  <si>
    <t>※子牛：生後～育成・肥育仕向までの牛</t>
  </si>
  <si>
    <t>　成牛：肥育仕向が12ヶ月齢以上の牛</t>
  </si>
  <si>
    <t>　一貫：肥育仕向が3ヶ月齢未満の牛</t>
  </si>
  <si>
    <t>　若齢：肥育仕向が3ヶ月齢以上12ヶ月齢未満の牛</t>
  </si>
  <si>
    <t>※※平均飼養頭数の算出方法</t>
  </si>
  <si>
    <t>1.（期首飼養頭数+期末飼養頭数）÷２</t>
  </si>
  <si>
    <t>2.各月末飼養頭数の合計÷12月</t>
  </si>
  <si>
    <t>3.（期首飼養頭数+各月末飼養頭数）÷13月</t>
  </si>
  <si>
    <t>4.飼養延べ頭数（飼養延べ日数）÷365日</t>
  </si>
  <si>
    <t>※正常出荷：正常に販売に供した牛の頭数</t>
  </si>
  <si>
    <t>※加工販売に従事する者の日数も含めて記入のこと</t>
  </si>
  <si>
    <t>年齢</t>
  </si>
  <si>
    <t>のべ人日　　　　　　　　日</t>
  </si>
  <si>
    <t>成雌牛</t>
  </si>
  <si>
    <t>育成牛販売</t>
  </si>
  <si>
    <t>牧草・たい肥等販売収入</t>
  </si>
  <si>
    <t>２　飼養規模</t>
  </si>
  <si>
    <t>労働力の構成</t>
  </si>
  <si>
    <t>(２) 経営規模</t>
  </si>
  <si>
    <t>※平成31年度実績を基に入力してください。</t>
  </si>
  <si>
    <t>※決算期が平成31年４月〜令和２年３月にあるものを記入してください。</t>
  </si>
  <si>
    <t>性別</t>
  </si>
  <si>
    <t>男　・　女</t>
  </si>
  <si>
    <t>１ 推薦事例の概況（平成　　年　　月～令和　　年　　月）</t>
  </si>
  <si>
    <t>構造
性能・馬力</t>
  </si>
  <si>
    <t>名称</t>
  </si>
  <si>
    <t>頭羽数規模・
面積</t>
  </si>
  <si>
    <t>①</t>
  </si>
  <si>
    <t>4①</t>
  </si>
  <si>
    <t>②</t>
  </si>
  <si>
    <t>4②</t>
  </si>
  <si>
    <t>③</t>
  </si>
  <si>
    <t>4③</t>
  </si>
  <si>
    <t>④</t>
  </si>
  <si>
    <t>⑤</t>
  </si>
  <si>
    <t>⑥</t>
  </si>
  <si>
    <t>⑦</t>
  </si>
  <si>
    <t>⑧</t>
  </si>
  <si>
    <t>⑨</t>
  </si>
  <si>
    <t>5㉑</t>
  </si>
  <si>
    <t>⑩</t>
  </si>
  <si>
    <t>5⑳</t>
  </si>
  <si>
    <t>⑪</t>
  </si>
  <si>
    <t>5㉒</t>
  </si>
  <si>
    <t>⑫</t>
  </si>
  <si>
    <t>⑫</t>
  </si>
  <si>
    <t>5㉓</t>
  </si>
  <si>
    <t>⑯</t>
  </si>
  <si>
    <t>⑰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</si>
  <si>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</si>
  <si>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</si>
  <si>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</si>
  <si>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</si>
  <si>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</si>
  <si>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</si>
  <si>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</si>
  <si>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</si>
  <si>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</si>
  <si>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</si>
  <si>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</si>
  <si>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</si>
  <si>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</si>
  <si>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</si>
  <si>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㉟</t>
  </si>
  <si>
    <t>4④+4⑤</t>
  </si>
  <si>
    <t>①+②+③+④+⑤</t>
  </si>
  <si>
    <t>⑥+⑦</t>
  </si>
  <si>
    <t>⑬</t>
  </si>
  <si>
    <t>⑭</t>
  </si>
  <si>
    <t>⑮</t>
  </si>
  <si>
    <t>⑫+⑬+⑭</t>
  </si>
  <si>
    <t>⑯</t>
  </si>
  <si>
    <t>⑰</t>
  </si>
  <si>
    <t>⑱</t>
  </si>
  <si>
    <t>⑲</t>
  </si>
  <si>
    <t>①+②+③+④+⑤+⑧+⑨+⑩+⑪+⑮+⑯+⑰+⑱+⑲</t>
  </si>
  <si>
    <t>㉚</t>
  </si>
  <si>
    <t>㉛</t>
  </si>
  <si>
    <t>㉜</t>
  </si>
  <si>
    <t>㉝</t>
  </si>
  <si>
    <t>㉞</t>
  </si>
  <si>
    <t>⑳+㉑-㉒-㉓-㉔</t>
  </si>
  <si>
    <t>⑭</t>
  </si>
  <si>
    <t>⑮</t>
  </si>
  <si>
    <t>⑭+⑮+⑯+⑰+⑱</t>
  </si>
  <si>
    <t>⑬</t>
  </si>
  <si>
    <t>⑬-⑲</t>
  </si>
  <si>
    <t>⑦</t>
  </si>
  <si>
    <t>⑦+⑧-⑨-⑩-⑪</t>
  </si>
  <si>
    <t>⑫</t>
  </si>
  <si>
    <t>⑥-⑫</t>
  </si>
  <si>
    <t>⑬</t>
  </si>
  <si>
    <t>⑮</t>
  </si>
  <si>
    <t>①+②+③+④+⑤+⑥+⑦+⑧</t>
  </si>
  <si>
    <t>⑩</t>
  </si>
  <si>
    <t>⑪</t>
  </si>
  <si>
    <t>⑩+⑪+⑫+⑬</t>
  </si>
  <si>
    <t>⑭</t>
  </si>
  <si>
    <t>⑨+⑭</t>
  </si>
  <si>
    <t>①/2000</t>
  </si>
  <si>
    <t>小数点第1位</t>
  </si>
  <si>
    <t>②/2000</t>
  </si>
  <si>
    <t>6①/⑦</t>
  </si>
  <si>
    <t>5⑳/⑦</t>
  </si>
  <si>
    <t>⑳</t>
  </si>
  <si>
    <t>5③/⑦</t>
  </si>
  <si>
    <t>5⑧/⑦</t>
  </si>
  <si>
    <t>5⑮/⑦</t>
  </si>
  <si>
    <t>⑨/⑦</t>
  </si>
  <si>
    <t>㉟</t>
  </si>
  <si>
    <t>㊱</t>
  </si>
  <si>
    <t>㊲</t>
  </si>
  <si>
    <t>㊳</t>
  </si>
  <si>
    <t>㊴</t>
  </si>
  <si>
    <t>㊵</t>
  </si>
  <si>
    <t>㊶</t>
  </si>
  <si>
    <t>(①+②)/⑦</t>
  </si>
  <si>
    <t>㊷</t>
  </si>
  <si>
    <t>6㉟/⑤</t>
  </si>
  <si>
    <t>㊸</t>
  </si>
  <si>
    <t>6㉞+6⑱+5⑧</t>
  </si>
  <si>
    <t>㊹</t>
  </si>
  <si>
    <t>㊸/(⑤+⑥)</t>
  </si>
  <si>
    <t>㊺</t>
  </si>
  <si>
    <t>㊸/⑤</t>
  </si>
  <si>
    <t>㊻</t>
  </si>
  <si>
    <t>㊼</t>
  </si>
  <si>
    <t>(①+②)/(⑫+⑬+⑭)</t>
  </si>
  <si>
    <t>6㉝</t>
  </si>
  <si>
    <t>⑱</t>
  </si>
  <si>
    <t>⑱/⑦</t>
  </si>
  <si>
    <t>㉝</t>
  </si>
  <si>
    <t>㉛+㉜+㉝+㉞</t>
  </si>
  <si>
    <t>㉜</t>
  </si>
  <si>
    <t>⑥</t>
  </si>
  <si>
    <t>6㉜/6⑥*100</t>
  </si>
  <si>
    <t>㊹/(①+②)</t>
  </si>
  <si>
    <t>※「２　飼養規模」の平均飼養頭数と一致するように記載してください。(小数点第1位まで)</t>
  </si>
  <si>
    <t>※小数点以下は四捨五入</t>
  </si>
  <si>
    <t>木造</t>
  </si>
  <si>
    <t>群飼（2頭）</t>
  </si>
  <si>
    <r>
      <t>50</t>
    </r>
    <r>
      <rPr>
        <sz val="12"/>
        <rFont val="ＭＳ Ｐ明朝"/>
        <family val="1"/>
      </rPr>
      <t>頭</t>
    </r>
  </si>
  <si>
    <t>堆肥舎</t>
  </si>
  <si>
    <t>木造コンクリート</t>
  </si>
  <si>
    <r>
      <t>200</t>
    </r>
    <r>
      <rPr>
        <sz val="12"/>
        <rFont val="ＭＳ Ｐ明朝"/>
        <family val="1"/>
      </rPr>
      <t>㎡</t>
    </r>
  </si>
  <si>
    <t>自己所有</t>
  </si>
  <si>
    <t>トラクター</t>
  </si>
  <si>
    <r>
      <t>30</t>
    </r>
    <r>
      <rPr>
        <sz val="12"/>
        <rFont val="ＭＳ Ｐ明朝"/>
        <family val="1"/>
      </rPr>
      <t>馬力</t>
    </r>
  </si>
  <si>
    <t>(記入例)
牛舎</t>
  </si>
  <si>
    <t>※平均飼養頭数は小数点第1位まで記入、その他の項目は整数で移入</t>
  </si>
  <si>
    <t>2肥育肉用種出荷頭数計</t>
  </si>
  <si>
    <t>2肥育交雑種出荷頭数計</t>
  </si>
  <si>
    <t>2肥育乳用種出荷頭数計</t>
  </si>
  <si>
    <t>2肥育肉用種平均飼養頭数計</t>
  </si>
  <si>
    <t>2肥育交雑種平均飼養頭数計</t>
  </si>
  <si>
    <t>2肥育乳用種平均飼養頭数計</t>
  </si>
  <si>
    <t>2成雌牛平均飼養頭数計</t>
  </si>
  <si>
    <t>6㉝/6⑧*100</t>
  </si>
  <si>
    <t>6⑥/⑦</t>
  </si>
  <si>
    <t>(6①+6③)/⑦</t>
  </si>
  <si>
    <t>6③/⑦</t>
  </si>
  <si>
    <t>出荷肥育牛１頭当たり</t>
  </si>
  <si>
    <t>⑱/(⑮+⑯+⑰)</t>
  </si>
  <si>
    <t>6⑥/(⑮+⑯+⑰)</t>
  </si>
  <si>
    <t>(6①+6③)/(⑮+⑯+⑰)</t>
  </si>
  <si>
    <t>6①/(⑮+⑯+⑰)</t>
  </si>
  <si>
    <t>6③/(⑮+⑯+⑰)</t>
  </si>
  <si>
    <t>5⑳/(⑮+⑯+⑰)</t>
  </si>
  <si>
    <t>5②/(⑮+⑯+⑰)</t>
  </si>
  <si>
    <t>5③/(⑮+⑯+⑰)</t>
  </si>
  <si>
    <t>5⑧/(⑮+⑯+⑰)</t>
  </si>
  <si>
    <t>5⑮/(⑮+⑯+⑰)</t>
  </si>
  <si>
    <t>(⑩+⑪)/⑦</t>
  </si>
  <si>
    <t>㊵</t>
  </si>
  <si>
    <t>販売日齢/販売体重</t>
  </si>
  <si>
    <t>出荷時日齢-肥育開始時日齢</t>
  </si>
  <si>
    <t>（出荷時生体重-肥育開始時体重）/平均肥育日数</t>
  </si>
  <si>
    <t>平均飼養頭数</t>
  </si>
  <si>
    <t>小数点第3位</t>
  </si>
  <si>
    <t>項番</t>
  </si>
  <si>
    <t>算式</t>
  </si>
  <si>
    <t>小数点</t>
  </si>
  <si>
    <t>㉕/(3⑩+3⑪)</t>
  </si>
  <si>
    <t>㉕/(3⑮+3⑯+3⑰)</t>
  </si>
  <si>
    <t>㉕+6⑲</t>
  </si>
  <si>
    <t>㉘/(3⑩+3⑪)</t>
  </si>
  <si>
    <t>㉘/(3⑮+3⑯+3⑰)</t>
  </si>
  <si>
    <t>4⑥+4⑦</t>
  </si>
  <si>
    <t>㉑+㉒+㉓+㉔</t>
  </si>
  <si>
    <t>㉖+㉗+㉘+㉙+㉚</t>
  </si>
  <si>
    <t>⑳+㉕-㉛</t>
  </si>
  <si>
    <t>㉞+5⑥+⑰</t>
  </si>
  <si>
    <t>期首評価額+当期生産費用-期中振替額-期末評価額-他部門利用堆肥評価額</t>
  </si>
  <si>
    <t>売上高計-売上原価計</t>
  </si>
  <si>
    <t>売上総利益-一般管理費計</t>
  </si>
  <si>
    <t>営業利益+営業外収益計-営業外費用計</t>
  </si>
  <si>
    <t>経常利益＋家族従業員労働費＋役員報酬</t>
  </si>
  <si>
    <t>肉用牛繁殖：事故畜、繁殖雌牛及びきゅう肥
肉用牛一貫：事故畜、販売された子牛、繁殖雌牛及びきゅう肥
肉用牛肥育：事故畜及びきゅう肥</t>
  </si>
  <si>
    <t>当期生産費用+期首評価額-期中振替額-期末評価額-副産物価額</t>
  </si>
  <si>
    <t>（記入例）〇〇農協</t>
  </si>
  <si>
    <t>Ｈ１３年
４月</t>
  </si>
  <si>
    <t>牛舎</t>
  </si>
  <si>
    <t>（黒毛和種雌若齢）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</si>
</sst>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0.00000000_ "/>
    <numFmt numFmtId="185" formatCode="0.0000000_ "/>
    <numFmt numFmtId="186" formatCode="#,##0.0"/>
    <numFmt numFmtId="187" formatCode="0;_ "/>
    <numFmt numFmtId="188" formatCode="0;_ꠀ"/>
    <numFmt numFmtId="189" formatCode="0;_䀀"/>
    <numFmt numFmtId="190" formatCode="0;_㠀"/>
    <numFmt numFmtId="191" formatCode="#,###"/>
    <numFmt numFmtId="192" formatCode="#,##0_);[Red]\(#,##0\)"/>
    <numFmt numFmtId="193" formatCode="0.000000000_ "/>
    <numFmt numFmtId="194" formatCode="0.0000000000_ "/>
    <numFmt numFmtId="195" formatCode="00&quot;－&quot;00"/>
    <numFmt numFmtId="196" formatCode="0.00000000000_ "/>
    <numFmt numFmtId="197" formatCode="0.000000000000_ "/>
    <numFmt numFmtId="198" formatCode="0.0000000000000_ "/>
    <numFmt numFmtId="199" formatCode="0.0"/>
    <numFmt numFmtId="200" formatCode="#,##0.0;[Red]\-#,##0.0"/>
    <numFmt numFmtId="201" formatCode="0;_簀"/>
    <numFmt numFmtId="202" formatCode="0;_ꀀ"/>
    <numFmt numFmtId="203" formatCode="0.000"/>
    <numFmt numFmtId="204" formatCode="0.0000"/>
    <numFmt numFmtId="205" formatCode="#,###.0"/>
    <numFmt numFmtId="206" formatCode="#,###.00"/>
    <numFmt numFmtId="207" formatCode="#,###.#"/>
    <numFmt numFmtId="208" formatCode="#,###&quot;回&quot;"/>
    <numFmt numFmtId="209" formatCode="0_);[Red]\(0\)"/>
    <numFmt numFmtId="210" formatCode="#,##0.0_ "/>
    <numFmt numFmtId="211" formatCode="yyyy&quot;年&quot;m&quot;月&quot;;@"/>
    <numFmt numFmtId="212" formatCode="#,##0_ "/>
    <numFmt numFmtId="213" formatCode="#,##0.0_ ;[Red]\-#,##0.0\ "/>
    <numFmt numFmtId="214" formatCode="#,##0.0_);[Red]\(#,##0.0\)"/>
    <numFmt numFmtId="215" formatCode="0.0_);[Red]\(0.0\)"/>
    <numFmt numFmtId="216" formatCode="#,##0.00_);[Red]\(#,##0.00\)"/>
    <numFmt numFmtId="217" formatCode="[$-411]ggge&quot;年&quot;m&quot;月&quot;d&quot;日&quot;;@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[$]ggge&quot;年&quot;m&quot;月&quot;d&quot;日&quot;;@"/>
    <numFmt numFmtId="222" formatCode="[$]gge&quot;年&quot;m&quot;月&quot;d&quot;日&quot;;@"/>
  </numFmts>
  <fonts count="5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1"/>
      <name val="Century"/>
      <family val="1"/>
    </font>
    <font>
      <sz val="12"/>
      <name val="Times New Roman"/>
      <family val="1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b/>
      <sz val="10.5"/>
      <name val="ＭＳ Ｐ明朝"/>
      <family val="1"/>
    </font>
    <font>
      <sz val="8"/>
      <name val="ＭＳ 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38" fontId="1" fillId="0" borderId="0" xfId="49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/>
    </xf>
    <xf numFmtId="191" fontId="1" fillId="0" borderId="0" xfId="0" applyNumberFormat="1" applyFont="1" applyFill="1" applyAlignment="1">
      <alignment vertical="center"/>
    </xf>
    <xf numFmtId="191" fontId="1" fillId="0" borderId="12" xfId="0" applyNumberFormat="1" applyFont="1" applyFill="1" applyBorder="1" applyAlignment="1">
      <alignment vertical="center"/>
    </xf>
    <xf numFmtId="191" fontId="1" fillId="0" borderId="12" xfId="0" applyNumberFormat="1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38" fontId="1" fillId="0" borderId="12" xfId="49" applyFont="1" applyFill="1" applyBorder="1" applyAlignment="1">
      <alignment vertical="center" shrinkToFit="1"/>
    </xf>
    <xf numFmtId="191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8" fontId="1" fillId="0" borderId="27" xfId="49" applyFont="1" applyFill="1" applyBorder="1" applyAlignment="1" applyProtection="1">
      <alignment vertical="center"/>
      <protection locked="0"/>
    </xf>
    <xf numFmtId="38" fontId="1" fillId="0" borderId="27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24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191" fontId="1" fillId="0" borderId="27" xfId="0" applyNumberFormat="1" applyFont="1" applyFill="1" applyBorder="1" applyAlignment="1">
      <alignment vertical="center"/>
    </xf>
    <xf numFmtId="176" fontId="1" fillId="33" borderId="11" xfId="0" applyNumberFormat="1" applyFont="1" applyFill="1" applyBorder="1" applyAlignment="1">
      <alignment vertical="center"/>
    </xf>
    <xf numFmtId="38" fontId="1" fillId="0" borderId="29" xfId="49" applyFont="1" applyFill="1" applyBorder="1" applyAlignment="1" applyProtection="1">
      <alignment horizontal="right" vertical="center"/>
      <protection locked="0"/>
    </xf>
    <xf numFmtId="176" fontId="1" fillId="33" borderId="27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" fontId="1" fillId="33" borderId="27" xfId="0" applyNumberFormat="1" applyFont="1" applyFill="1" applyBorder="1" applyAlignment="1">
      <alignment vertical="center"/>
    </xf>
    <xf numFmtId="38" fontId="1" fillId="33" borderId="27" xfId="49" applyFont="1" applyFill="1" applyBorder="1" applyAlignment="1">
      <alignment vertical="center"/>
    </xf>
    <xf numFmtId="191" fontId="1" fillId="33" borderId="27" xfId="0" applyNumberFormat="1" applyFont="1" applyFill="1" applyBorder="1" applyAlignment="1">
      <alignment vertical="center"/>
    </xf>
    <xf numFmtId="182" fontId="1" fillId="33" borderId="27" xfId="0" applyNumberFormat="1" applyFont="1" applyFill="1" applyBorder="1" applyAlignment="1">
      <alignment vertical="center"/>
    </xf>
    <xf numFmtId="176" fontId="1" fillId="0" borderId="27" xfId="0" applyNumberFormat="1" applyFont="1" applyFill="1" applyBorder="1" applyAlignment="1" applyProtection="1">
      <alignment horizontal="center" vertical="center"/>
      <protection locked="0"/>
    </xf>
    <xf numFmtId="212" fontId="1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 shrinkToFit="1"/>
      <protection locked="0"/>
    </xf>
    <xf numFmtId="38" fontId="1" fillId="0" borderId="27" xfId="49" applyFont="1" applyFill="1" applyBorder="1" applyAlignment="1" applyProtection="1">
      <alignment vertical="center" shrinkToFit="1"/>
      <protection locked="0"/>
    </xf>
    <xf numFmtId="176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vertical="center" shrinkToFit="1"/>
    </xf>
    <xf numFmtId="0" fontId="0" fillId="33" borderId="20" xfId="0" applyFill="1" applyBorder="1" applyAlignment="1">
      <alignment vertical="center" shrinkToFit="1"/>
    </xf>
    <xf numFmtId="181" fontId="1" fillId="33" borderId="27" xfId="0" applyNumberFormat="1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176" fontId="1" fillId="33" borderId="22" xfId="42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/>
    </xf>
    <xf numFmtId="38" fontId="1" fillId="33" borderId="12" xfId="0" applyNumberFormat="1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38" fontId="1" fillId="33" borderId="32" xfId="49" applyFont="1" applyFill="1" applyBorder="1" applyAlignment="1">
      <alignment vertical="center"/>
    </xf>
    <xf numFmtId="191" fontId="1" fillId="33" borderId="33" xfId="0" applyNumberFormat="1" applyFont="1" applyFill="1" applyBorder="1" applyAlignment="1">
      <alignment horizontal="center" vertical="center" wrapText="1"/>
    </xf>
    <xf numFmtId="191" fontId="1" fillId="33" borderId="34" xfId="49" applyNumberFormat="1" applyFont="1" applyFill="1" applyBorder="1" applyAlignment="1">
      <alignment horizontal="right" vertical="center"/>
    </xf>
    <xf numFmtId="191" fontId="1" fillId="33" borderId="10" xfId="49" applyNumberFormat="1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191" fontId="1" fillId="33" borderId="37" xfId="49" applyNumberFormat="1" applyFont="1" applyFill="1" applyBorder="1" applyAlignment="1">
      <alignment horizontal="right" vertical="center"/>
    </xf>
    <xf numFmtId="0" fontId="1" fillId="33" borderId="27" xfId="0" applyFont="1" applyFill="1" applyBorder="1" applyAlignment="1">
      <alignment horizontal="left" vertical="center"/>
    </xf>
    <xf numFmtId="38" fontId="1" fillId="33" borderId="38" xfId="49" applyFont="1" applyFill="1" applyBorder="1" applyAlignment="1">
      <alignment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/>
    </xf>
    <xf numFmtId="38" fontId="1" fillId="33" borderId="39" xfId="49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 shrinkToFit="1"/>
    </xf>
    <xf numFmtId="0" fontId="8" fillId="0" borderId="24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 shrinkToFit="1"/>
    </xf>
    <xf numFmtId="0" fontId="1" fillId="0" borderId="40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vertical="center" shrinkToFit="1"/>
    </xf>
    <xf numFmtId="0" fontId="1" fillId="33" borderId="12" xfId="0" applyFont="1" applyFill="1" applyBorder="1" applyAlignment="1">
      <alignment vertical="center" shrinkToFit="1"/>
    </xf>
    <xf numFmtId="177" fontId="1" fillId="33" borderId="22" xfId="4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91" fontId="1" fillId="33" borderId="12" xfId="0" applyNumberFormat="1" applyFont="1" applyFill="1" applyBorder="1" applyAlignment="1">
      <alignment vertical="center" shrinkToFit="1"/>
    </xf>
    <xf numFmtId="0" fontId="1" fillId="0" borderId="37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/>
    </xf>
    <xf numFmtId="191" fontId="1" fillId="0" borderId="40" xfId="0" applyNumberFormat="1" applyFont="1" applyFill="1" applyBorder="1" applyAlignment="1">
      <alignment vertical="center"/>
    </xf>
    <xf numFmtId="191" fontId="1" fillId="33" borderId="45" xfId="49" applyNumberFormat="1" applyFont="1" applyFill="1" applyBorder="1" applyAlignment="1">
      <alignment horizontal="right" vertical="center"/>
    </xf>
    <xf numFmtId="191" fontId="1" fillId="0" borderId="52" xfId="0" applyNumberFormat="1" applyFont="1" applyFill="1" applyBorder="1" applyAlignment="1">
      <alignment horizontal="center" vertical="center"/>
    </xf>
    <xf numFmtId="191" fontId="1" fillId="33" borderId="13" xfId="49" applyNumberFormat="1" applyFont="1" applyFill="1" applyBorder="1" applyAlignment="1">
      <alignment horizontal="right" vertical="center"/>
    </xf>
    <xf numFmtId="191" fontId="1" fillId="33" borderId="13" xfId="49" applyNumberFormat="1" applyFont="1" applyFill="1" applyBorder="1" applyAlignment="1">
      <alignment vertical="center" shrinkToFit="1"/>
    </xf>
    <xf numFmtId="186" fontId="1" fillId="0" borderId="53" xfId="0" applyNumberFormat="1" applyFont="1" applyFill="1" applyBorder="1" applyAlignment="1">
      <alignment horizontal="center" vertical="center"/>
    </xf>
    <xf numFmtId="186" fontId="1" fillId="0" borderId="38" xfId="0" applyNumberFormat="1" applyFont="1" applyFill="1" applyBorder="1" applyAlignment="1">
      <alignment vertical="center"/>
    </xf>
    <xf numFmtId="186" fontId="1" fillId="0" borderId="54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91" fontId="1" fillId="0" borderId="38" xfId="0" applyNumberFormat="1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191" fontId="1" fillId="34" borderId="39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91" fontId="1" fillId="0" borderId="12" xfId="0" applyNumberFormat="1" applyFont="1" applyFill="1" applyBorder="1" applyAlignment="1">
      <alignment vertical="center"/>
    </xf>
    <xf numFmtId="191" fontId="1" fillId="34" borderId="32" xfId="0" applyNumberFormat="1" applyFont="1" applyFill="1" applyBorder="1" applyAlignment="1">
      <alignment vertical="center"/>
    </xf>
    <xf numFmtId="191" fontId="1" fillId="34" borderId="3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91" fontId="1" fillId="0" borderId="55" xfId="0" applyNumberFormat="1" applyFont="1" applyFill="1" applyBorder="1" applyAlignment="1">
      <alignment vertical="center"/>
    </xf>
    <xf numFmtId="191" fontId="1" fillId="0" borderId="40" xfId="0" applyNumberFormat="1" applyFont="1" applyFill="1" applyBorder="1" applyAlignment="1">
      <alignment vertical="center"/>
    </xf>
    <xf numFmtId="191" fontId="1" fillId="0" borderId="45" xfId="0" applyNumberFormat="1" applyFont="1" applyFill="1" applyBorder="1" applyAlignment="1">
      <alignment vertical="center"/>
    </xf>
    <xf numFmtId="191" fontId="1" fillId="33" borderId="13" xfId="0" applyNumberFormat="1" applyFont="1" applyFill="1" applyBorder="1" applyAlignment="1">
      <alignment vertical="center"/>
    </xf>
    <xf numFmtId="191" fontId="1" fillId="33" borderId="19" xfId="0" applyNumberFormat="1" applyFont="1" applyFill="1" applyBorder="1" applyAlignment="1">
      <alignment vertical="center"/>
    </xf>
    <xf numFmtId="191" fontId="1" fillId="33" borderId="13" xfId="49" applyNumberFormat="1" applyFont="1" applyFill="1" applyBorder="1" applyAlignment="1">
      <alignment vertical="center"/>
    </xf>
    <xf numFmtId="191" fontId="1" fillId="0" borderId="56" xfId="0" applyNumberFormat="1" applyFont="1" applyFill="1" applyBorder="1" applyAlignment="1">
      <alignment horizontal="center" vertical="center"/>
    </xf>
    <xf numFmtId="191" fontId="1" fillId="33" borderId="57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shrinkToFit="1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195" fontId="4" fillId="35" borderId="26" xfId="0" applyNumberFormat="1" applyFont="1" applyFill="1" applyBorder="1" applyAlignment="1">
      <alignment horizontal="center" vertical="center" wrapText="1" shrinkToFit="1"/>
    </xf>
    <xf numFmtId="195" fontId="4" fillId="35" borderId="60" xfId="0" applyNumberFormat="1" applyFont="1" applyFill="1" applyBorder="1" applyAlignment="1">
      <alignment horizontal="center" vertical="center" wrapText="1" shrinkToFit="1"/>
    </xf>
    <xf numFmtId="38" fontId="1" fillId="0" borderId="61" xfId="49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justify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right" vertical="center" wrapText="1"/>
    </xf>
    <xf numFmtId="0" fontId="12" fillId="0" borderId="65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justify" vertical="center" wrapText="1"/>
    </xf>
    <xf numFmtId="0" fontId="8" fillId="0" borderId="6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justify" vertical="center" wrapText="1"/>
    </xf>
    <xf numFmtId="0" fontId="12" fillId="0" borderId="67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3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justify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6" fillId="36" borderId="71" xfId="0" applyFont="1" applyFill="1" applyBorder="1" applyAlignment="1">
      <alignment horizontal="justify" vertical="center" wrapText="1"/>
    </xf>
    <xf numFmtId="0" fontId="16" fillId="36" borderId="45" xfId="0" applyFont="1" applyFill="1" applyBorder="1" applyAlignment="1">
      <alignment horizontal="justify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6" fillId="36" borderId="28" xfId="0" applyFont="1" applyFill="1" applyBorder="1" applyAlignment="1">
      <alignment horizontal="justify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/>
    </xf>
    <xf numFmtId="0" fontId="13" fillId="0" borderId="44" xfId="0" applyFont="1" applyBorder="1" applyAlignment="1">
      <alignment horizontal="right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16" fillId="36" borderId="55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16" fillId="36" borderId="76" xfId="0" applyFont="1" applyFill="1" applyBorder="1" applyAlignment="1">
      <alignment horizontal="justify" vertical="center" wrapText="1"/>
    </xf>
    <xf numFmtId="0" fontId="16" fillId="36" borderId="76" xfId="0" applyFont="1" applyFill="1" applyBorder="1" applyAlignment="1">
      <alignment horizontal="center" vertical="center" wrapText="1"/>
    </xf>
    <xf numFmtId="0" fontId="16" fillId="36" borderId="77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6" fillId="36" borderId="20" xfId="0" applyFont="1" applyFill="1" applyBorder="1" applyAlignment="1">
      <alignment horizontal="left" vertical="center" wrapText="1"/>
    </xf>
    <xf numFmtId="0" fontId="16" fillId="36" borderId="45" xfId="0" applyFont="1" applyFill="1" applyBorder="1" applyAlignment="1">
      <alignment horizontal="left" vertical="center" wrapText="1"/>
    </xf>
    <xf numFmtId="0" fontId="16" fillId="36" borderId="28" xfId="0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8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91" fontId="1" fillId="34" borderId="61" xfId="0" applyNumberFormat="1" applyFont="1" applyFill="1" applyBorder="1" applyAlignment="1">
      <alignment vertical="center"/>
    </xf>
    <xf numFmtId="38" fontId="1" fillId="34" borderId="27" xfId="49" applyFont="1" applyFill="1" applyBorder="1" applyAlignment="1" applyProtection="1">
      <alignment vertical="center"/>
      <protection locked="0"/>
    </xf>
    <xf numFmtId="0" fontId="0" fillId="0" borderId="38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79" xfId="49" applyFont="1" applyBorder="1" applyAlignment="1">
      <alignment vertical="center"/>
    </xf>
    <xf numFmtId="200" fontId="0" fillId="0" borderId="19" xfId="49" applyNumberFormat="1" applyFont="1" applyBorder="1" applyAlignment="1">
      <alignment vertical="center"/>
    </xf>
    <xf numFmtId="200" fontId="0" fillId="0" borderId="55" xfId="49" applyNumberFormat="1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91" fontId="1" fillId="0" borderId="80" xfId="0" applyNumberFormat="1" applyFont="1" applyFill="1" applyBorder="1" applyAlignment="1">
      <alignment vertical="center"/>
    </xf>
    <xf numFmtId="191" fontId="1" fillId="0" borderId="80" xfId="49" applyNumberFormat="1" applyFont="1" applyFill="1" applyBorder="1" applyAlignment="1">
      <alignment vertical="center" shrinkToFit="1"/>
    </xf>
    <xf numFmtId="0" fontId="21" fillId="0" borderId="6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1" fontId="1" fillId="0" borderId="80" xfId="49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191" fontId="1" fillId="0" borderId="16" xfId="49" applyNumberFormat="1" applyFont="1" applyFill="1" applyBorder="1" applyAlignment="1">
      <alignment vertical="center"/>
    </xf>
    <xf numFmtId="177" fontId="1" fillId="0" borderId="0" xfId="42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199" fontId="1" fillId="34" borderId="29" xfId="0" applyNumberFormat="1" applyFont="1" applyFill="1" applyBorder="1" applyAlignment="1" applyProtection="1">
      <alignment horizontal="right" vertical="center"/>
      <protection locked="0"/>
    </xf>
    <xf numFmtId="0" fontId="1" fillId="34" borderId="12" xfId="0" applyFont="1" applyFill="1" applyBorder="1" applyAlignment="1">
      <alignment vertical="center" shrinkToFit="1"/>
    </xf>
    <xf numFmtId="38" fontId="1" fillId="34" borderId="29" xfId="0" applyNumberFormat="1" applyFont="1" applyFill="1" applyBorder="1" applyAlignment="1" applyProtection="1">
      <alignment horizontal="right" vertical="center"/>
      <protection locked="0"/>
    </xf>
    <xf numFmtId="38" fontId="1" fillId="34" borderId="27" xfId="49" applyFont="1" applyFill="1" applyBorder="1" applyAlignment="1">
      <alignment vertical="center"/>
    </xf>
    <xf numFmtId="181" fontId="1" fillId="34" borderId="27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horizontal="left" vertical="center" shrinkToFit="1"/>
    </xf>
    <xf numFmtId="0" fontId="0" fillId="34" borderId="20" xfId="0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left" vertical="center" shrinkToFit="1"/>
    </xf>
    <xf numFmtId="0" fontId="13" fillId="36" borderId="10" xfId="0" applyFont="1" applyFill="1" applyBorder="1" applyAlignment="1">
      <alignment horizontal="center" vertical="center" wrapText="1"/>
    </xf>
    <xf numFmtId="38" fontId="0" fillId="0" borderId="0" xfId="49" applyFont="1" applyBorder="1" applyAlignment="1">
      <alignment vertical="center"/>
    </xf>
    <xf numFmtId="0" fontId="1" fillId="0" borderId="22" xfId="0" applyFont="1" applyFill="1" applyBorder="1" applyAlignment="1">
      <alignment horizontal="left" vertical="center" shrinkToFit="1"/>
    </xf>
    <xf numFmtId="195" fontId="1" fillId="0" borderId="0" xfId="0" applyNumberFormat="1" applyFont="1" applyAlignment="1">
      <alignment horizontal="center" vertical="center" wrapText="1" shrinkToFit="1"/>
    </xf>
    <xf numFmtId="195" fontId="1" fillId="0" borderId="78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33" borderId="8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191" fontId="1" fillId="33" borderId="82" xfId="49" applyNumberFormat="1" applyFont="1" applyFill="1" applyBorder="1" applyAlignment="1">
      <alignment horizontal="right" vertical="center"/>
    </xf>
    <xf numFmtId="191" fontId="1" fillId="33" borderId="11" xfId="49" applyNumberFormat="1" applyFont="1" applyFill="1" applyBorder="1" applyAlignment="1">
      <alignment horizontal="right" vertical="center"/>
    </xf>
    <xf numFmtId="191" fontId="1" fillId="33" borderId="79" xfId="49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 shrinkToFit="1"/>
    </xf>
    <xf numFmtId="0" fontId="8" fillId="0" borderId="24" xfId="0" applyFont="1" applyFill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21" fillId="36" borderId="38" xfId="0" applyFont="1" applyFill="1" applyBorder="1" applyAlignment="1">
      <alignment horizontal="center" vertical="center" wrapText="1"/>
    </xf>
    <xf numFmtId="17" fontId="21" fillId="36" borderId="10" xfId="0" applyNumberFormat="1" applyFont="1" applyFill="1" applyBorder="1" applyAlignment="1">
      <alignment horizontal="left" vertical="center" wrapText="1"/>
    </xf>
    <xf numFmtId="38" fontId="22" fillId="36" borderId="10" xfId="49" applyFont="1" applyFill="1" applyBorder="1" applyAlignment="1">
      <alignment horizontal="right" vertical="center" wrapText="1"/>
    </xf>
    <xf numFmtId="0" fontId="21" fillId="36" borderId="10" xfId="0" applyFont="1" applyFill="1" applyBorder="1" applyAlignment="1">
      <alignment horizontal="left" vertical="center" wrapText="1"/>
    </xf>
    <xf numFmtId="10" fontId="13" fillId="36" borderId="10" xfId="0" applyNumberFormat="1" applyFont="1" applyFill="1" applyBorder="1" applyAlignment="1">
      <alignment horizontal="right" vertical="center" wrapText="1"/>
    </xf>
    <xf numFmtId="38" fontId="13" fillId="36" borderId="10" xfId="49" applyFont="1" applyFill="1" applyBorder="1" applyAlignment="1">
      <alignment horizontal="right" vertical="center" wrapText="1"/>
    </xf>
    <xf numFmtId="38" fontId="13" fillId="36" borderId="24" xfId="49" applyFont="1" applyFill="1" applyBorder="1" applyAlignment="1">
      <alignment horizontal="right" vertical="center" wrapText="1"/>
    </xf>
    <xf numFmtId="38" fontId="19" fillId="0" borderId="10" xfId="49" applyFont="1" applyBorder="1" applyAlignment="1">
      <alignment horizontal="center" vertical="center" wrapText="1"/>
    </xf>
    <xf numFmtId="38" fontId="19" fillId="0" borderId="24" xfId="49" applyFont="1" applyBorder="1" applyAlignment="1">
      <alignment horizontal="center" vertical="center" wrapText="1"/>
    </xf>
    <xf numFmtId="38" fontId="13" fillId="0" borderId="10" xfId="49" applyFont="1" applyBorder="1" applyAlignment="1">
      <alignment horizontal="left" vertical="center" wrapText="1"/>
    </xf>
    <xf numFmtId="38" fontId="13" fillId="0" borderId="24" xfId="49" applyFont="1" applyBorder="1" applyAlignment="1">
      <alignment horizontal="left" vertical="center" wrapText="1"/>
    </xf>
    <xf numFmtId="38" fontId="13" fillId="0" borderId="72" xfId="49" applyFont="1" applyBorder="1" applyAlignment="1">
      <alignment horizontal="left" vertical="center" wrapText="1"/>
    </xf>
    <xf numFmtId="38" fontId="13" fillId="0" borderId="83" xfId="49" applyFont="1" applyBorder="1" applyAlignment="1">
      <alignment horizontal="left" vertical="center" wrapText="1"/>
    </xf>
    <xf numFmtId="38" fontId="1" fillId="0" borderId="10" xfId="49" applyFont="1" applyBorder="1" applyAlignment="1">
      <alignment horizontal="center" vertical="center" wrapText="1"/>
    </xf>
    <xf numFmtId="38" fontId="13" fillId="0" borderId="37" xfId="49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38" fontId="13" fillId="0" borderId="44" xfId="49" applyFont="1" applyBorder="1" applyAlignment="1">
      <alignment vertical="center" wrapText="1"/>
    </xf>
    <xf numFmtId="0" fontId="20" fillId="0" borderId="84" xfId="0" applyFont="1" applyBorder="1" applyAlignment="1">
      <alignment horizontal="right" vertical="center"/>
    </xf>
    <xf numFmtId="0" fontId="20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justify" vertical="center" wrapText="1"/>
    </xf>
    <xf numFmtId="0" fontId="8" fillId="0" borderId="56" xfId="0" applyFont="1" applyBorder="1" applyAlignment="1">
      <alignment horizontal="justify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16" fillId="36" borderId="54" xfId="0" applyFont="1" applyFill="1" applyBorder="1" applyAlignment="1">
      <alignment horizontal="center" vertical="center" wrapText="1"/>
    </xf>
    <xf numFmtId="0" fontId="16" fillId="36" borderId="5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37" borderId="58" xfId="0" applyFont="1" applyFill="1" applyBorder="1" applyAlignment="1">
      <alignment horizontal="center" vertical="center" textRotation="255" wrapText="1"/>
    </xf>
    <xf numFmtId="0" fontId="8" fillId="37" borderId="52" xfId="0" applyFont="1" applyFill="1" applyBorder="1" applyAlignment="1">
      <alignment horizontal="center" vertical="center" textRotation="255" wrapText="1"/>
    </xf>
    <xf numFmtId="0" fontId="8" fillId="37" borderId="78" xfId="0" applyFont="1" applyFill="1" applyBorder="1" applyAlignment="1">
      <alignment horizontal="center" vertical="center" textRotation="255" wrapText="1"/>
    </xf>
    <xf numFmtId="0" fontId="8" fillId="37" borderId="18" xfId="0" applyFont="1" applyFill="1" applyBorder="1" applyAlignment="1">
      <alignment horizontal="center" vertical="center" textRotation="255" wrapText="1"/>
    </xf>
    <xf numFmtId="0" fontId="8" fillId="37" borderId="92" xfId="0" applyFont="1" applyFill="1" applyBorder="1" applyAlignment="1">
      <alignment horizontal="center" vertical="center" textRotation="255" wrapText="1"/>
    </xf>
    <xf numFmtId="0" fontId="8" fillId="37" borderId="56" xfId="0" applyFont="1" applyFill="1" applyBorder="1" applyAlignment="1">
      <alignment horizontal="center" vertical="center" textRotation="255" wrapText="1"/>
    </xf>
    <xf numFmtId="0" fontId="8" fillId="37" borderId="93" xfId="0" applyFont="1" applyFill="1" applyBorder="1" applyAlignment="1">
      <alignment horizontal="center" vertical="center" textRotation="255" wrapText="1"/>
    </xf>
    <xf numFmtId="0" fontId="8" fillId="37" borderId="77" xfId="0" applyFont="1" applyFill="1" applyBorder="1" applyAlignment="1">
      <alignment horizontal="center" vertical="center" textRotation="255" wrapText="1"/>
    </xf>
    <xf numFmtId="0" fontId="16" fillId="36" borderId="94" xfId="0" applyFont="1" applyFill="1" applyBorder="1" applyAlignment="1">
      <alignment horizontal="justify" vertical="center" wrapText="1"/>
    </xf>
    <xf numFmtId="0" fontId="16" fillId="36" borderId="23" xfId="0" applyFont="1" applyFill="1" applyBorder="1" applyAlignment="1">
      <alignment horizontal="justify" vertical="center" wrapText="1"/>
    </xf>
    <xf numFmtId="0" fontId="16" fillId="36" borderId="25" xfId="0" applyFont="1" applyFill="1" applyBorder="1" applyAlignment="1">
      <alignment horizontal="center" vertical="center" wrapText="1"/>
    </xf>
    <xf numFmtId="0" fontId="16" fillId="36" borderId="72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72" xfId="0" applyFont="1" applyFill="1" applyBorder="1" applyAlignment="1">
      <alignment horizontal="justify" vertical="center" wrapText="1"/>
    </xf>
    <xf numFmtId="0" fontId="16" fillId="36" borderId="45" xfId="0" applyFont="1" applyFill="1" applyBorder="1" applyAlignment="1">
      <alignment horizontal="justify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0" fontId="0" fillId="0" borderId="13" xfId="49" applyNumberFormat="1" applyFont="1" applyBorder="1" applyAlignment="1">
      <alignment horizontal="center" vertical="center"/>
    </xf>
    <xf numFmtId="200" fontId="0" fillId="0" borderId="24" xfId="49" applyNumberFormat="1" applyFont="1" applyBorder="1" applyAlignment="1">
      <alignment horizontal="center" vertical="center"/>
    </xf>
    <xf numFmtId="200" fontId="0" fillId="0" borderId="10" xfId="49" applyNumberFormat="1" applyFont="1" applyBorder="1" applyAlignment="1">
      <alignment horizontal="center" vertical="center"/>
    </xf>
    <xf numFmtId="200" fontId="0" fillId="0" borderId="38" xfId="49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shrinkToFit="1"/>
    </xf>
    <xf numFmtId="0" fontId="1" fillId="0" borderId="40" xfId="0" applyFont="1" applyFill="1" applyBorder="1" applyAlignment="1">
      <alignment horizontal="left" vertical="center" shrinkToFit="1"/>
    </xf>
    <xf numFmtId="0" fontId="0" fillId="0" borderId="28" xfId="0" applyFill="1" applyBorder="1" applyAlignment="1">
      <alignment horizontal="left" vertical="center" shrinkToFit="1"/>
    </xf>
    <xf numFmtId="0" fontId="1" fillId="0" borderId="79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horizontal="center" vertical="center" textRotation="255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66" xfId="0" applyFont="1" applyFill="1" applyBorder="1" applyAlignment="1">
      <alignment horizontal="center" vertical="center" textRotation="255"/>
    </xf>
    <xf numFmtId="0" fontId="1" fillId="0" borderId="49" xfId="0" applyFont="1" applyFill="1" applyBorder="1" applyAlignment="1">
      <alignment horizontal="center" vertical="center" textRotation="255" shrinkToFit="1"/>
    </xf>
    <xf numFmtId="0" fontId="1" fillId="0" borderId="50" xfId="0" applyFont="1" applyFill="1" applyBorder="1" applyAlignment="1">
      <alignment horizontal="center" vertical="center" textRotation="255" shrinkToFit="1"/>
    </xf>
    <xf numFmtId="0" fontId="1" fillId="0" borderId="97" xfId="0" applyFont="1" applyFill="1" applyBorder="1" applyAlignment="1">
      <alignment horizontal="center" vertical="center" textRotation="255" shrinkToFit="1"/>
    </xf>
    <xf numFmtId="0" fontId="1" fillId="33" borderId="12" xfId="0" applyFont="1" applyFill="1" applyBorder="1" applyAlignment="1">
      <alignment horizontal="left" vertical="center" shrinkToFit="1"/>
    </xf>
    <xf numFmtId="0" fontId="0" fillId="34" borderId="20" xfId="0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1" fillId="34" borderId="11" xfId="0" applyFont="1" applyFill="1" applyBorder="1" applyAlignment="1">
      <alignment horizontal="left" vertical="center" shrinkToFit="1"/>
    </xf>
    <xf numFmtId="0" fontId="1" fillId="34" borderId="20" xfId="0" applyFont="1" applyFill="1" applyBorder="1" applyAlignment="1">
      <alignment horizontal="left" vertical="center" shrinkToFit="1"/>
    </xf>
    <xf numFmtId="0" fontId="4" fillId="34" borderId="2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center" vertical="center" textRotation="255" shrinkToFit="1"/>
    </xf>
    <xf numFmtId="0" fontId="4" fillId="0" borderId="45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left" vertical="center" shrinkToFit="1"/>
    </xf>
    <xf numFmtId="0" fontId="1" fillId="0" borderId="45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55" xfId="0" applyFont="1" applyFill="1" applyBorder="1" applyAlignment="1">
      <alignment horizontal="center" vertical="center" textRotation="255"/>
    </xf>
    <xf numFmtId="0" fontId="1" fillId="34" borderId="15" xfId="0" applyFont="1" applyFill="1" applyBorder="1" applyAlignment="1">
      <alignment horizontal="center" vertical="center" wrapText="1" shrinkToFit="1"/>
    </xf>
    <xf numFmtId="0" fontId="1" fillId="34" borderId="35" xfId="0" applyFont="1" applyFill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center" vertical="center" shrinkToFit="1"/>
    </xf>
    <xf numFmtId="0" fontId="1" fillId="34" borderId="14" xfId="0" applyFont="1" applyFill="1" applyBorder="1" applyAlignment="1">
      <alignment horizontal="center" vertical="center" shrinkToFit="1"/>
    </xf>
    <xf numFmtId="0" fontId="1" fillId="34" borderId="40" xfId="0" applyFont="1" applyFill="1" applyBorder="1" applyAlignment="1">
      <alignment horizontal="center" vertical="center" shrinkToFit="1"/>
    </xf>
    <xf numFmtId="0" fontId="1" fillId="34" borderId="1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textRotation="255" shrinkToFit="1"/>
    </xf>
    <xf numFmtId="0" fontId="1" fillId="0" borderId="11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72" xfId="0" applyFont="1" applyFill="1" applyBorder="1" applyAlignment="1">
      <alignment horizontal="center" vertical="center" textRotation="255" shrinkToFit="1"/>
    </xf>
    <xf numFmtId="0" fontId="1" fillId="0" borderId="36" xfId="0" applyFont="1" applyFill="1" applyBorder="1" applyAlignment="1">
      <alignment horizontal="center" vertical="center" textRotation="255" shrinkToFit="1"/>
    </xf>
    <xf numFmtId="0" fontId="1" fillId="0" borderId="45" xfId="0" applyFont="1" applyFill="1" applyBorder="1" applyAlignment="1">
      <alignment horizontal="center" vertical="center" textRotation="255" shrinkToFit="1"/>
    </xf>
    <xf numFmtId="0" fontId="1" fillId="34" borderId="15" xfId="0" applyFont="1" applyFill="1" applyBorder="1" applyAlignment="1">
      <alignment horizontal="center" vertical="center" textRotation="255"/>
    </xf>
    <xf numFmtId="0" fontId="1" fillId="34" borderId="16" xfId="0" applyFont="1" applyFill="1" applyBorder="1" applyAlignment="1">
      <alignment horizontal="center" vertical="center" textRotation="255"/>
    </xf>
    <xf numFmtId="0" fontId="1" fillId="34" borderId="17" xfId="0" applyFont="1" applyFill="1" applyBorder="1" applyAlignment="1">
      <alignment horizontal="center" vertical="center" textRotation="255"/>
    </xf>
    <xf numFmtId="0" fontId="1" fillId="34" borderId="18" xfId="0" applyFont="1" applyFill="1" applyBorder="1" applyAlignment="1">
      <alignment horizontal="center" vertical="center" textRotation="255"/>
    </xf>
    <xf numFmtId="0" fontId="1" fillId="34" borderId="14" xfId="0" applyFont="1" applyFill="1" applyBorder="1" applyAlignment="1">
      <alignment horizontal="center" vertical="center" textRotation="255"/>
    </xf>
    <xf numFmtId="0" fontId="1" fillId="34" borderId="19" xfId="0" applyFont="1" applyFill="1" applyBorder="1" applyAlignment="1">
      <alignment horizontal="center" vertical="center" textRotation="255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34" borderId="35" xfId="0" applyFont="1" applyFill="1" applyBorder="1" applyAlignment="1">
      <alignment horizontal="center" vertical="center" textRotation="255"/>
    </xf>
    <xf numFmtId="0" fontId="1" fillId="34" borderId="0" xfId="0" applyFont="1" applyFill="1" applyBorder="1" applyAlignment="1">
      <alignment horizontal="center" vertical="center" textRotation="255"/>
    </xf>
    <xf numFmtId="0" fontId="1" fillId="34" borderId="40" xfId="0" applyFont="1" applyFill="1" applyBorder="1" applyAlignment="1">
      <alignment horizontal="center" vertical="center" textRotation="255"/>
    </xf>
    <xf numFmtId="195" fontId="4" fillId="0" borderId="26" xfId="0" applyNumberFormat="1" applyFont="1" applyFill="1" applyBorder="1" applyAlignment="1">
      <alignment horizontal="center" vertical="center" wrapText="1" shrinkToFit="1"/>
    </xf>
    <xf numFmtId="195" fontId="4" fillId="0" borderId="60" xfId="0" applyNumberFormat="1" applyFont="1" applyFill="1" applyBorder="1" applyAlignment="1">
      <alignment horizontal="center" vertical="center" shrinkToFit="1"/>
    </xf>
    <xf numFmtId="0" fontId="1" fillId="0" borderId="81" xfId="0" applyFont="1" applyFill="1" applyBorder="1" applyAlignment="1">
      <alignment horizontal="center" vertical="center" wrapText="1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33" borderId="35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40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0" borderId="82" xfId="0" applyFont="1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 shrinkToFit="1"/>
    </xf>
    <xf numFmtId="0" fontId="1" fillId="33" borderId="27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 textRotation="255"/>
    </xf>
    <xf numFmtId="0" fontId="1" fillId="0" borderId="84" xfId="0" applyFont="1" applyFill="1" applyBorder="1" applyAlignment="1">
      <alignment horizontal="center" vertical="center" textRotation="255"/>
    </xf>
    <xf numFmtId="0" fontId="1" fillId="0" borderId="67" xfId="0" applyFont="1" applyFill="1" applyBorder="1" applyAlignment="1">
      <alignment horizontal="center" vertical="center" textRotation="255"/>
    </xf>
    <xf numFmtId="0" fontId="1" fillId="0" borderId="6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textRotation="255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25" xfId="0" applyFont="1" applyFill="1" applyBorder="1" applyAlignment="1">
      <alignment horizontal="center" vertical="center" textRotation="255" wrapText="1"/>
    </xf>
    <xf numFmtId="0" fontId="1" fillId="0" borderId="66" xfId="0" applyFont="1" applyFill="1" applyBorder="1" applyAlignment="1">
      <alignment horizontal="center" vertical="center" textRotation="255" wrapText="1"/>
    </xf>
    <xf numFmtId="0" fontId="1" fillId="34" borderId="3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98" xfId="0" applyFont="1" applyFill="1" applyBorder="1" applyAlignment="1">
      <alignment horizontal="center" vertical="center" shrinkToFit="1"/>
    </xf>
    <xf numFmtId="0" fontId="1" fillId="0" borderId="72" xfId="0" applyFont="1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195" fontId="1" fillId="0" borderId="78" xfId="0" applyNumberFormat="1" applyFont="1" applyBorder="1" applyAlignment="1">
      <alignment horizontal="center" vertical="center" wrapText="1" shrinkToFit="1"/>
    </xf>
    <xf numFmtId="195" fontId="1" fillId="0" borderId="0" xfId="0" applyNumberFormat="1" applyFont="1" applyAlignment="1">
      <alignment horizontal="center" vertical="center" wrapText="1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33" borderId="15" xfId="0" applyFont="1" applyFill="1" applyBorder="1" applyAlignment="1">
      <alignment horizontal="left" vertical="center"/>
    </xf>
    <xf numFmtId="0" fontId="1" fillId="33" borderId="35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 textRotation="255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1" fillId="0" borderId="53" xfId="0" applyFont="1" applyFill="1" applyBorder="1" applyAlignment="1">
      <alignment vertical="center" textRotation="255"/>
    </xf>
    <xf numFmtId="0" fontId="1" fillId="0" borderId="8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200" fontId="0" fillId="0" borderId="19" xfId="49" applyNumberFormat="1" applyFont="1" applyFill="1" applyBorder="1" applyAlignment="1">
      <alignment vertical="center"/>
    </xf>
    <xf numFmtId="200" fontId="0" fillId="0" borderId="28" xfId="49" applyNumberFormat="1" applyFont="1" applyFill="1" applyBorder="1" applyAlignment="1">
      <alignment vertical="center"/>
    </xf>
    <xf numFmtId="200" fontId="0" fillId="0" borderId="37" xfId="49" applyNumberFormat="1" applyFont="1" applyFill="1" applyBorder="1" applyAlignment="1">
      <alignment vertical="center"/>
    </xf>
    <xf numFmtId="200" fontId="0" fillId="0" borderId="21" xfId="49" applyNumberFormat="1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54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BreakPreview" zoomScale="55" zoomScaleSheetLayoutView="55" zoomScalePageLayoutView="0" workbookViewId="0" topLeftCell="A1">
      <selection activeCell="A2" sqref="A2:I2"/>
    </sheetView>
  </sheetViews>
  <sheetFormatPr defaultColWidth="8.875" defaultRowHeight="13.5"/>
  <cols>
    <col min="1" max="1" width="12.50390625" style="0" customWidth="1"/>
    <col min="2" max="9" width="11.375" style="0" customWidth="1"/>
  </cols>
  <sheetData>
    <row r="1" spans="1:9" ht="26.25" customHeight="1">
      <c r="A1" s="337" t="str">
        <f ca="1">MID(CELL("filename"),SEARCH("[",CELL("filename"))+1,SEARCH("]",CELL("filename"))-SEARCH("[",CELL("filename"))-1)</f>
        <v>【肉用牛】県名_経営者名_診断年度.xls</v>
      </c>
      <c r="B1" s="337"/>
      <c r="C1" s="337"/>
      <c r="D1" s="337"/>
      <c r="E1" s="337"/>
      <c r="F1" s="337"/>
      <c r="G1" s="337"/>
      <c r="H1" s="337"/>
      <c r="I1" s="337"/>
    </row>
    <row r="2" spans="1:9" ht="26.25" customHeight="1">
      <c r="A2" s="338" t="s">
        <v>386</v>
      </c>
      <c r="B2" s="338"/>
      <c r="C2" s="338"/>
      <c r="D2" s="338"/>
      <c r="E2" s="338"/>
      <c r="F2" s="338"/>
      <c r="G2" s="338"/>
      <c r="H2" s="338"/>
      <c r="I2" s="338"/>
    </row>
    <row r="3" spans="1:9" ht="26.25" customHeight="1">
      <c r="A3" s="259" t="s">
        <v>383</v>
      </c>
      <c r="B3" s="117"/>
      <c r="C3" s="117"/>
      <c r="D3" s="117"/>
      <c r="E3" s="117"/>
      <c r="F3" s="117"/>
      <c r="G3" s="117"/>
      <c r="H3" s="117"/>
      <c r="I3" s="117"/>
    </row>
    <row r="4" spans="1:9" ht="26.25" customHeight="1">
      <c r="A4" s="162" t="s">
        <v>311</v>
      </c>
      <c r="B4" s="117"/>
      <c r="C4" s="117"/>
      <c r="D4" s="117"/>
      <c r="E4" s="117"/>
      <c r="F4" s="117"/>
      <c r="G4" s="117"/>
      <c r="H4" s="117"/>
      <c r="I4" s="117"/>
    </row>
    <row r="5" ht="26.25" customHeight="1" thickBot="1">
      <c r="A5" s="163" t="s">
        <v>380</v>
      </c>
    </row>
    <row r="6" spans="1:9" ht="26.25" customHeight="1">
      <c r="A6" s="347" t="s">
        <v>237</v>
      </c>
      <c r="B6" s="343" t="s">
        <v>238</v>
      </c>
      <c r="C6" s="351" t="s">
        <v>384</v>
      </c>
      <c r="D6" s="343" t="s">
        <v>374</v>
      </c>
      <c r="E6" s="164" t="s">
        <v>239</v>
      </c>
      <c r="F6" s="351" t="s">
        <v>240</v>
      </c>
      <c r="G6" s="351"/>
      <c r="H6" s="343" t="s">
        <v>241</v>
      </c>
      <c r="I6" s="345" t="s">
        <v>242</v>
      </c>
    </row>
    <row r="7" spans="1:9" ht="26.25" customHeight="1" thickBot="1">
      <c r="A7" s="348"/>
      <c r="B7" s="344"/>
      <c r="C7" s="356"/>
      <c r="D7" s="344"/>
      <c r="E7" s="166" t="s">
        <v>243</v>
      </c>
      <c r="F7" s="167" t="s">
        <v>244</v>
      </c>
      <c r="G7" s="165" t="s">
        <v>245</v>
      </c>
      <c r="H7" s="344"/>
      <c r="I7" s="346"/>
    </row>
    <row r="8" spans="1:9" ht="26.25" customHeight="1" thickTop="1">
      <c r="A8" s="352" t="s">
        <v>246</v>
      </c>
      <c r="B8" s="168"/>
      <c r="C8" s="278" t="s">
        <v>385</v>
      </c>
      <c r="D8" s="169"/>
      <c r="E8" s="170"/>
      <c r="F8" s="170"/>
      <c r="G8" s="170"/>
      <c r="H8" s="168"/>
      <c r="I8" s="171"/>
    </row>
    <row r="9" spans="1:9" ht="26.25" customHeight="1">
      <c r="A9" s="353"/>
      <c r="B9" s="172"/>
      <c r="C9" s="279" t="s">
        <v>385</v>
      </c>
      <c r="D9" s="173"/>
      <c r="E9" s="174"/>
      <c r="F9" s="174"/>
      <c r="G9" s="174"/>
      <c r="H9" s="172"/>
      <c r="I9" s="175"/>
    </row>
    <row r="10" spans="1:9" ht="26.25" customHeight="1">
      <c r="A10" s="353"/>
      <c r="B10" s="172"/>
      <c r="C10" s="279" t="s">
        <v>385</v>
      </c>
      <c r="D10" s="173"/>
      <c r="E10" s="174"/>
      <c r="F10" s="174"/>
      <c r="G10" s="174"/>
      <c r="H10" s="172"/>
      <c r="I10" s="175"/>
    </row>
    <row r="11" spans="1:9" ht="26.25" customHeight="1">
      <c r="A11" s="353" t="s">
        <v>247</v>
      </c>
      <c r="B11" s="172"/>
      <c r="C11" s="279" t="s">
        <v>385</v>
      </c>
      <c r="D11" s="172"/>
      <c r="E11" s="174"/>
      <c r="F11" s="174"/>
      <c r="G11" s="174"/>
      <c r="H11" s="172"/>
      <c r="I11" s="175"/>
    </row>
    <row r="12" spans="1:9" ht="26.25" customHeight="1">
      <c r="A12" s="353"/>
      <c r="B12" s="172"/>
      <c r="C12" s="279" t="s">
        <v>385</v>
      </c>
      <c r="D12" s="172"/>
      <c r="E12" s="174"/>
      <c r="F12" s="174"/>
      <c r="G12" s="174"/>
      <c r="H12" s="172"/>
      <c r="I12" s="175"/>
    </row>
    <row r="13" spans="1:9" ht="26.25" customHeight="1">
      <c r="A13" s="353"/>
      <c r="B13" s="172"/>
      <c r="C13" s="279" t="s">
        <v>385</v>
      </c>
      <c r="D13" s="172"/>
      <c r="E13" s="174"/>
      <c r="F13" s="174"/>
      <c r="G13" s="174"/>
      <c r="H13" s="172"/>
      <c r="I13" s="175"/>
    </row>
    <row r="14" spans="1:9" ht="26.25" customHeight="1">
      <c r="A14" s="353"/>
      <c r="B14" s="172"/>
      <c r="C14" s="279" t="s">
        <v>385</v>
      </c>
      <c r="D14" s="172"/>
      <c r="E14" s="174"/>
      <c r="F14" s="174"/>
      <c r="G14" s="174"/>
      <c r="H14" s="172"/>
      <c r="I14" s="175"/>
    </row>
    <row r="15" spans="1:9" ht="26.25" customHeight="1" thickBot="1">
      <c r="A15" s="176" t="s">
        <v>248</v>
      </c>
      <c r="B15" s="354" t="s">
        <v>375</v>
      </c>
      <c r="C15" s="354"/>
      <c r="D15" s="354"/>
      <c r="E15" s="354"/>
      <c r="F15" s="354"/>
      <c r="G15" s="355"/>
      <c r="H15" s="177"/>
      <c r="I15" s="178"/>
    </row>
    <row r="16" spans="1:9" ht="26.25" customHeight="1">
      <c r="A16" s="259" t="s">
        <v>373</v>
      </c>
      <c r="B16" s="264"/>
      <c r="C16" s="264"/>
      <c r="D16" s="264"/>
      <c r="E16" s="264"/>
      <c r="F16" s="264"/>
      <c r="G16" s="264"/>
      <c r="H16" s="264"/>
      <c r="I16" s="264"/>
    </row>
    <row r="17" ht="26.25" customHeight="1"/>
    <row r="18" spans="1:6" ht="26.25" customHeight="1" thickBot="1">
      <c r="A18" s="179" t="s">
        <v>381</v>
      </c>
      <c r="E18" s="339" t="s">
        <v>352</v>
      </c>
      <c r="F18" s="339"/>
    </row>
    <row r="19" spans="1:8" ht="26.25" customHeight="1" thickBot="1">
      <c r="A19" s="340" t="s">
        <v>353</v>
      </c>
      <c r="B19" s="341"/>
      <c r="C19" s="341"/>
      <c r="D19" s="341"/>
      <c r="E19" s="341" t="s">
        <v>354</v>
      </c>
      <c r="F19" s="342"/>
      <c r="G19" s="260"/>
      <c r="H19" s="260"/>
    </row>
    <row r="20" spans="1:8" ht="26.25" customHeight="1">
      <c r="A20" s="333" t="s">
        <v>376</v>
      </c>
      <c r="B20" s="328"/>
      <c r="C20" s="328"/>
      <c r="D20" s="328"/>
      <c r="E20" s="328"/>
      <c r="F20" s="329"/>
      <c r="G20" s="260"/>
      <c r="H20" s="260"/>
    </row>
    <row r="21" spans="1:8" ht="26.25" customHeight="1">
      <c r="A21" s="334" t="s">
        <v>355</v>
      </c>
      <c r="B21" s="330" t="s">
        <v>356</v>
      </c>
      <c r="C21" s="330"/>
      <c r="D21" s="330"/>
      <c r="E21" s="331"/>
      <c r="F21" s="332"/>
      <c r="G21" s="260"/>
      <c r="H21" s="260"/>
    </row>
    <row r="22" spans="1:8" ht="26.25" customHeight="1">
      <c r="A22" s="334"/>
      <c r="B22" s="330" t="s">
        <v>356</v>
      </c>
      <c r="C22" s="330"/>
      <c r="D22" s="330"/>
      <c r="E22" s="331"/>
      <c r="F22" s="332"/>
      <c r="G22" s="260"/>
      <c r="H22" s="260"/>
    </row>
    <row r="23" spans="1:8" ht="26.25" customHeight="1" thickBot="1">
      <c r="A23" s="335"/>
      <c r="B23" s="327" t="s">
        <v>356</v>
      </c>
      <c r="C23" s="327"/>
      <c r="D23" s="327"/>
      <c r="E23" s="349"/>
      <c r="F23" s="350"/>
      <c r="G23" s="260"/>
      <c r="H23" s="260"/>
    </row>
    <row r="24" spans="1:8" ht="26.25" customHeight="1">
      <c r="A24" s="333" t="s">
        <v>358</v>
      </c>
      <c r="B24" s="328"/>
      <c r="C24" s="328"/>
      <c r="D24" s="328"/>
      <c r="E24" s="328"/>
      <c r="F24" s="329"/>
      <c r="G24" s="260"/>
      <c r="H24" s="260"/>
    </row>
    <row r="25" spans="1:8" ht="26.25" customHeight="1">
      <c r="A25" s="334" t="s">
        <v>355</v>
      </c>
      <c r="B25" s="330" t="s">
        <v>356</v>
      </c>
      <c r="C25" s="330"/>
      <c r="D25" s="330"/>
      <c r="E25" s="331"/>
      <c r="F25" s="332"/>
      <c r="G25" s="260"/>
      <c r="H25" s="260"/>
    </row>
    <row r="26" spans="1:8" ht="26.25" customHeight="1">
      <c r="A26" s="334"/>
      <c r="B26" s="330" t="s">
        <v>356</v>
      </c>
      <c r="C26" s="330"/>
      <c r="D26" s="330"/>
      <c r="E26" s="331"/>
      <c r="F26" s="332"/>
      <c r="G26" s="260"/>
      <c r="H26" s="260"/>
    </row>
    <row r="27" spans="1:8" ht="26.25" customHeight="1" thickBot="1">
      <c r="A27" s="335"/>
      <c r="B27" s="327" t="s">
        <v>356</v>
      </c>
      <c r="C27" s="327"/>
      <c r="D27" s="327"/>
      <c r="E27" s="349"/>
      <c r="F27" s="350"/>
      <c r="G27" s="260"/>
      <c r="H27" s="260"/>
    </row>
    <row r="28" spans="1:9" ht="26.25" customHeight="1">
      <c r="A28" s="336" t="s">
        <v>500</v>
      </c>
      <c r="B28" s="336"/>
      <c r="C28" s="336"/>
      <c r="D28" s="336"/>
      <c r="E28" s="336"/>
      <c r="F28" s="336"/>
      <c r="G28" s="336"/>
      <c r="H28" s="336"/>
      <c r="I28" s="336"/>
    </row>
    <row r="29" spans="1:7" ht="26.25" customHeight="1">
      <c r="A29" s="186"/>
      <c r="B29" s="187"/>
      <c r="C29" s="187"/>
      <c r="D29" s="187"/>
      <c r="E29" s="187"/>
      <c r="F29" s="187"/>
      <c r="G29" s="187"/>
    </row>
    <row r="30" spans="1:7" ht="26.25" customHeight="1" thickBot="1">
      <c r="A30" s="179" t="s">
        <v>312</v>
      </c>
      <c r="F30" s="326" t="s">
        <v>357</v>
      </c>
      <c r="G30" s="326"/>
    </row>
    <row r="31" spans="1:7" ht="26.25" customHeight="1">
      <c r="A31" s="188"/>
      <c r="B31" s="181" t="s">
        <v>250</v>
      </c>
      <c r="C31" s="181" t="s">
        <v>251</v>
      </c>
      <c r="D31" s="181" t="s">
        <v>252</v>
      </c>
      <c r="E31" s="181" t="s">
        <v>253</v>
      </c>
      <c r="F31" s="180"/>
      <c r="G31" s="182" t="s">
        <v>249</v>
      </c>
    </row>
    <row r="32" spans="1:7" ht="26.25" customHeight="1">
      <c r="A32" s="183" t="s">
        <v>254</v>
      </c>
      <c r="B32" s="189"/>
      <c r="C32" s="189"/>
      <c r="D32" s="189"/>
      <c r="E32" s="189"/>
      <c r="F32" s="189"/>
      <c r="G32" s="190">
        <f>SUM(B32:F32)</f>
        <v>0</v>
      </c>
    </row>
    <row r="33" spans="1:7" ht="26.25" customHeight="1">
      <c r="A33" s="191" t="s">
        <v>255</v>
      </c>
      <c r="B33" s="192"/>
      <c r="C33" s="192"/>
      <c r="D33" s="192"/>
      <c r="E33" s="192"/>
      <c r="F33" s="192"/>
      <c r="G33" s="193">
        <f>SUM(B33:F33)</f>
        <v>0</v>
      </c>
    </row>
    <row r="34" spans="1:7" ht="26.25" customHeight="1" thickBot="1">
      <c r="A34" s="194" t="s">
        <v>256</v>
      </c>
      <c r="B34" s="235">
        <f>SUM(B32:B33)</f>
        <v>0</v>
      </c>
      <c r="C34" s="235">
        <f>SUM(C32:C33)</f>
        <v>0</v>
      </c>
      <c r="D34" s="235">
        <f>SUM(D32:D33)</f>
        <v>0</v>
      </c>
      <c r="E34" s="235">
        <f>SUM(E32:E33)</f>
        <v>0</v>
      </c>
      <c r="F34" s="235">
        <f>SUM(F32:F33)</f>
        <v>0</v>
      </c>
      <c r="G34" s="236">
        <f>SUM(G32:G33)</f>
        <v>0</v>
      </c>
    </row>
    <row r="35" ht="26.25" customHeight="1">
      <c r="A35" s="263" t="s">
        <v>501</v>
      </c>
    </row>
  </sheetData>
  <sheetProtection/>
  <mergeCells count="35">
    <mergeCell ref="A8:A10"/>
    <mergeCell ref="A11:A14"/>
    <mergeCell ref="B15:G15"/>
    <mergeCell ref="A21:A23"/>
    <mergeCell ref="B21:D21"/>
    <mergeCell ref="C6:C7"/>
    <mergeCell ref="E27:F27"/>
    <mergeCell ref="F6:G6"/>
    <mergeCell ref="E22:F22"/>
    <mergeCell ref="B23:D23"/>
    <mergeCell ref="E23:F23"/>
    <mergeCell ref="E20:F20"/>
    <mergeCell ref="D6:D7"/>
    <mergeCell ref="B22:D22"/>
    <mergeCell ref="E21:F21"/>
    <mergeCell ref="A1:I1"/>
    <mergeCell ref="A2:I2"/>
    <mergeCell ref="E18:F18"/>
    <mergeCell ref="A19:D19"/>
    <mergeCell ref="E19:F19"/>
    <mergeCell ref="A20:D20"/>
    <mergeCell ref="H6:H7"/>
    <mergeCell ref="I6:I7"/>
    <mergeCell ref="A6:A7"/>
    <mergeCell ref="B6:B7"/>
    <mergeCell ref="F30:G30"/>
    <mergeCell ref="B27:D27"/>
    <mergeCell ref="E24:F24"/>
    <mergeCell ref="B25:D25"/>
    <mergeCell ref="E25:F25"/>
    <mergeCell ref="B26:D26"/>
    <mergeCell ref="E26:F26"/>
    <mergeCell ref="A24:D24"/>
    <mergeCell ref="A25:A27"/>
    <mergeCell ref="A28:I28"/>
  </mergeCells>
  <printOptions/>
  <pageMargins left="0.7086614173228347" right="0.31496062992125984" top="0.7480314960629921" bottom="0.7480314960629921" header="0.31496062992125984" footer="0.31496062992125984"/>
  <pageSetup fitToWidth="0" fitToHeight="1" horizontalDpi="600" verticalDpi="600" orientation="portrait" paperSize="9" scale="88" r:id="rId1"/>
  <headerFooter>
    <oddFooter>&amp;C添付資料　&amp;P ページ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55" zoomScaleSheetLayoutView="55" zoomScalePageLayoutView="0" workbookViewId="0" topLeftCell="A1">
      <selection activeCell="D30" sqref="D23:H31"/>
    </sheetView>
  </sheetViews>
  <sheetFormatPr defaultColWidth="8.875" defaultRowHeight="13.5"/>
  <cols>
    <col min="1" max="1" width="10.00390625" style="0" customWidth="1"/>
    <col min="2" max="2" width="8.125" style="0" customWidth="1"/>
    <col min="3" max="3" width="16.875" style="0" customWidth="1"/>
    <col min="4" max="7" width="10.625" style="0" customWidth="1"/>
    <col min="8" max="8" width="15.00390625" style="0" customWidth="1"/>
  </cols>
  <sheetData>
    <row r="1" spans="1:2" ht="22.5" customHeight="1">
      <c r="A1" s="179" t="s">
        <v>296</v>
      </c>
      <c r="B1" s="179"/>
    </row>
    <row r="2" ht="22.5" customHeight="1" thickBot="1">
      <c r="H2" s="195" t="s">
        <v>257</v>
      </c>
    </row>
    <row r="3" spans="1:8" ht="22.5" customHeight="1">
      <c r="A3" s="196" t="s">
        <v>258</v>
      </c>
      <c r="B3" s="351" t="s">
        <v>321</v>
      </c>
      <c r="C3" s="164" t="s">
        <v>259</v>
      </c>
      <c r="D3" s="357" t="s">
        <v>260</v>
      </c>
      <c r="E3" s="358"/>
      <c r="F3" s="164" t="s">
        <v>261</v>
      </c>
      <c r="G3" s="164" t="s">
        <v>262</v>
      </c>
      <c r="H3" s="197" t="s">
        <v>263</v>
      </c>
    </row>
    <row r="4" spans="1:8" ht="22.5" customHeight="1" thickBot="1">
      <c r="A4" s="198" t="s">
        <v>237</v>
      </c>
      <c r="B4" s="356"/>
      <c r="C4" s="166" t="s">
        <v>322</v>
      </c>
      <c r="D4" s="165" t="s">
        <v>264</v>
      </c>
      <c r="E4" s="199" t="s">
        <v>265</v>
      </c>
      <c r="F4" s="166" t="s">
        <v>237</v>
      </c>
      <c r="G4" s="166" t="s">
        <v>266</v>
      </c>
      <c r="H4" s="200" t="s">
        <v>267</v>
      </c>
    </row>
    <row r="5" spans="1:8" ht="21.75" customHeight="1" thickTop="1">
      <c r="A5" s="201" t="s">
        <v>323</v>
      </c>
      <c r="B5" s="242"/>
      <c r="C5" s="246" t="s">
        <v>320</v>
      </c>
      <c r="D5" s="247" t="s">
        <v>268</v>
      </c>
      <c r="E5" s="248" t="s">
        <v>268</v>
      </c>
      <c r="F5" s="247" t="s">
        <v>269</v>
      </c>
      <c r="G5" s="247" t="s">
        <v>270</v>
      </c>
      <c r="H5" s="371" t="s">
        <v>324</v>
      </c>
    </row>
    <row r="6" spans="1:8" ht="21.75" customHeight="1">
      <c r="A6" s="373" t="s">
        <v>325</v>
      </c>
      <c r="B6" s="202" t="s">
        <v>326</v>
      </c>
      <c r="C6" s="204" t="s">
        <v>327</v>
      </c>
      <c r="D6" s="205"/>
      <c r="E6" s="206"/>
      <c r="F6" s="205"/>
      <c r="G6" s="205"/>
      <c r="H6" s="372"/>
    </row>
    <row r="7" spans="1:8" ht="21.75" customHeight="1">
      <c r="A7" s="373"/>
      <c r="B7" s="205"/>
      <c r="C7" s="249" t="s">
        <v>328</v>
      </c>
      <c r="D7" s="208" t="s">
        <v>329</v>
      </c>
      <c r="E7" s="209" t="s">
        <v>329</v>
      </c>
      <c r="F7" s="208" t="s">
        <v>330</v>
      </c>
      <c r="G7" s="208" t="s">
        <v>331</v>
      </c>
      <c r="H7" s="250" t="s">
        <v>332</v>
      </c>
    </row>
    <row r="8" spans="1:8" ht="21.75" customHeight="1">
      <c r="A8" s="360"/>
      <c r="B8" s="206" t="s">
        <v>333</v>
      </c>
      <c r="C8" s="251" t="s">
        <v>334</v>
      </c>
      <c r="D8" s="205" t="s">
        <v>335</v>
      </c>
      <c r="E8" s="205" t="s">
        <v>335</v>
      </c>
      <c r="F8" s="205" t="s">
        <v>336</v>
      </c>
      <c r="G8" s="205" t="s">
        <v>337</v>
      </c>
      <c r="H8" s="252" t="s">
        <v>338</v>
      </c>
    </row>
    <row r="9" spans="1:8" ht="21.75" customHeight="1">
      <c r="A9" s="359" t="s">
        <v>339</v>
      </c>
      <c r="B9" s="374" t="s">
        <v>340</v>
      </c>
      <c r="C9" s="376" t="s">
        <v>271</v>
      </c>
      <c r="D9" s="374" t="s">
        <v>272</v>
      </c>
      <c r="E9" s="374" t="s">
        <v>272</v>
      </c>
      <c r="F9" s="374" t="s">
        <v>273</v>
      </c>
      <c r="G9" s="374" t="s">
        <v>274</v>
      </c>
      <c r="H9" s="203" t="s">
        <v>275</v>
      </c>
    </row>
    <row r="10" spans="1:8" ht="21.75" customHeight="1">
      <c r="A10" s="360"/>
      <c r="B10" s="375"/>
      <c r="C10" s="377"/>
      <c r="D10" s="375"/>
      <c r="E10" s="375"/>
      <c r="F10" s="375"/>
      <c r="G10" s="375"/>
      <c r="H10" s="207" t="s">
        <v>341</v>
      </c>
    </row>
    <row r="11" spans="1:8" ht="21.75" customHeight="1">
      <c r="A11" s="240" t="s">
        <v>342</v>
      </c>
      <c r="B11" s="206"/>
      <c r="C11" s="204"/>
      <c r="D11" s="205" t="s">
        <v>343</v>
      </c>
      <c r="E11" s="206"/>
      <c r="F11" s="205"/>
      <c r="G11" s="205"/>
      <c r="H11" s="207"/>
    </row>
    <row r="12" spans="1:8" ht="21.75" customHeight="1">
      <c r="A12" s="241"/>
      <c r="B12" s="243"/>
      <c r="C12" s="253"/>
      <c r="D12" s="210"/>
      <c r="E12" s="210"/>
      <c r="F12" s="210"/>
      <c r="G12" s="210"/>
      <c r="H12" s="254"/>
    </row>
    <row r="13" spans="1:8" ht="21.75" customHeight="1">
      <c r="A13" s="239"/>
      <c r="B13" s="244"/>
      <c r="C13" s="255"/>
      <c r="D13" s="211"/>
      <c r="E13" s="211"/>
      <c r="F13" s="211"/>
      <c r="G13" s="211"/>
      <c r="H13" s="256"/>
    </row>
    <row r="14" spans="1:8" ht="21.75" customHeight="1">
      <c r="A14" s="239"/>
      <c r="B14" s="244"/>
      <c r="C14" s="255"/>
      <c r="D14" s="211"/>
      <c r="E14" s="211"/>
      <c r="F14" s="211"/>
      <c r="G14" s="211"/>
      <c r="H14" s="256"/>
    </row>
    <row r="15" spans="1:8" ht="21.75" customHeight="1">
      <c r="A15" s="239"/>
      <c r="B15" s="244"/>
      <c r="C15" s="255"/>
      <c r="D15" s="211"/>
      <c r="E15" s="211"/>
      <c r="F15" s="211"/>
      <c r="G15" s="211"/>
      <c r="H15" s="256"/>
    </row>
    <row r="16" spans="1:8" ht="21.75" customHeight="1">
      <c r="A16" s="239"/>
      <c r="B16" s="244"/>
      <c r="C16" s="255"/>
      <c r="D16" s="211"/>
      <c r="E16" s="211"/>
      <c r="F16" s="211"/>
      <c r="G16" s="211"/>
      <c r="H16" s="256"/>
    </row>
    <row r="17" spans="1:8" ht="21.75" customHeight="1" thickBot="1">
      <c r="A17" s="212"/>
      <c r="B17" s="245"/>
      <c r="C17" s="257"/>
      <c r="D17" s="213"/>
      <c r="E17" s="213"/>
      <c r="F17" s="213"/>
      <c r="G17" s="213"/>
      <c r="H17" s="258"/>
    </row>
    <row r="18" spans="1:2" ht="18.75" customHeight="1">
      <c r="A18" s="214" t="s">
        <v>345</v>
      </c>
      <c r="B18" s="214"/>
    </row>
    <row r="19" spans="1:2" ht="18.75" customHeight="1">
      <c r="A19" s="214" t="s">
        <v>346</v>
      </c>
      <c r="B19" s="214"/>
    </row>
    <row r="20" spans="1:2" ht="18.75" customHeight="1">
      <c r="A20" s="214" t="s">
        <v>347</v>
      </c>
      <c r="B20" s="214"/>
    </row>
    <row r="21" spans="1:2" ht="18.75" customHeight="1">
      <c r="A21" s="214" t="s">
        <v>348</v>
      </c>
      <c r="B21" s="214"/>
    </row>
    <row r="22" spans="1:2" ht="18.75" customHeight="1">
      <c r="A22" s="214" t="s">
        <v>349</v>
      </c>
      <c r="B22" s="214"/>
    </row>
    <row r="23" spans="1:2" ht="18.75" customHeight="1">
      <c r="A23" s="214" t="s">
        <v>350</v>
      </c>
      <c r="B23" s="214"/>
    </row>
    <row r="24" spans="1:2" ht="18.75" customHeight="1">
      <c r="A24" s="214"/>
      <c r="B24" s="214"/>
    </row>
    <row r="25" spans="1:2" ht="22.5" customHeight="1" thickBot="1">
      <c r="A25" s="179" t="s">
        <v>276</v>
      </c>
      <c r="B25" s="179"/>
    </row>
    <row r="26" spans="1:8" ht="22.5" customHeight="1">
      <c r="A26" s="363" t="s">
        <v>277</v>
      </c>
      <c r="B26" s="364"/>
      <c r="C26" s="215" t="s">
        <v>278</v>
      </c>
      <c r="D26" s="361" t="s">
        <v>279</v>
      </c>
      <c r="E26" s="361"/>
      <c r="F26" s="361"/>
      <c r="G26" s="361"/>
      <c r="H26" s="362"/>
    </row>
    <row r="27" spans="1:8" ht="22.5" customHeight="1">
      <c r="A27" s="365"/>
      <c r="B27" s="366"/>
      <c r="C27" s="216" t="s">
        <v>280</v>
      </c>
      <c r="D27" s="331"/>
      <c r="E27" s="331"/>
      <c r="F27" s="331"/>
      <c r="G27" s="331"/>
      <c r="H27" s="332"/>
    </row>
    <row r="28" spans="1:8" ht="22.5" customHeight="1">
      <c r="A28" s="365"/>
      <c r="B28" s="366"/>
      <c r="C28" s="217" t="s">
        <v>281</v>
      </c>
      <c r="D28" s="331"/>
      <c r="E28" s="331"/>
      <c r="F28" s="331"/>
      <c r="G28" s="331"/>
      <c r="H28" s="332"/>
    </row>
    <row r="29" spans="1:8" ht="22.5" customHeight="1">
      <c r="A29" s="365"/>
      <c r="B29" s="366"/>
      <c r="C29" s="218" t="s">
        <v>282</v>
      </c>
      <c r="D29" s="331"/>
      <c r="E29" s="331"/>
      <c r="F29" s="331"/>
      <c r="G29" s="331"/>
      <c r="H29" s="332"/>
    </row>
    <row r="30" spans="1:8" ht="22.5" customHeight="1">
      <c r="A30" s="365"/>
      <c r="B30" s="366"/>
      <c r="C30" s="217" t="s">
        <v>283</v>
      </c>
      <c r="D30" s="331"/>
      <c r="E30" s="331"/>
      <c r="F30" s="331"/>
      <c r="G30" s="331"/>
      <c r="H30" s="332"/>
    </row>
    <row r="31" spans="1:8" ht="22.5" customHeight="1" thickBot="1">
      <c r="A31" s="367"/>
      <c r="B31" s="368"/>
      <c r="C31" s="219" t="s">
        <v>282</v>
      </c>
      <c r="D31" s="349"/>
      <c r="E31" s="349"/>
      <c r="F31" s="349"/>
      <c r="G31" s="349"/>
      <c r="H31" s="350"/>
    </row>
    <row r="32" spans="1:2" ht="22.5" customHeight="1" thickBot="1">
      <c r="A32" s="221"/>
      <c r="B32" s="221"/>
    </row>
    <row r="33" spans="1:7" ht="29.25" customHeight="1" thickBot="1">
      <c r="A33" s="378"/>
      <c r="B33" s="379"/>
      <c r="C33" s="222" t="s">
        <v>284</v>
      </c>
      <c r="D33" s="222" t="s">
        <v>285</v>
      </c>
      <c r="E33" s="222" t="s">
        <v>286</v>
      </c>
      <c r="F33" s="222" t="s">
        <v>287</v>
      </c>
      <c r="G33" s="223" t="s">
        <v>242</v>
      </c>
    </row>
    <row r="34" spans="1:7" ht="22.5" customHeight="1" thickTop="1">
      <c r="A34" s="369" t="s">
        <v>288</v>
      </c>
      <c r="B34" s="370"/>
      <c r="C34" s="224" t="s">
        <v>289</v>
      </c>
      <c r="D34" s="224" t="s">
        <v>290</v>
      </c>
      <c r="E34" s="224"/>
      <c r="F34" s="225"/>
      <c r="G34" s="226"/>
    </row>
    <row r="35" spans="1:7" ht="22.5" customHeight="1">
      <c r="A35" s="365"/>
      <c r="B35" s="366"/>
      <c r="C35" s="184" t="s">
        <v>291</v>
      </c>
      <c r="D35" s="184" t="s">
        <v>292</v>
      </c>
      <c r="E35" s="184"/>
      <c r="F35" s="227"/>
      <c r="G35" s="228"/>
    </row>
    <row r="36" spans="1:7" ht="22.5" customHeight="1">
      <c r="A36" s="365"/>
      <c r="B36" s="366"/>
      <c r="C36" s="184" t="s">
        <v>293</v>
      </c>
      <c r="D36" s="184" t="s">
        <v>290</v>
      </c>
      <c r="E36" s="184"/>
      <c r="F36" s="227"/>
      <c r="G36" s="228"/>
    </row>
    <row r="37" spans="1:7" ht="22.5" customHeight="1" thickBot="1">
      <c r="A37" s="367"/>
      <c r="B37" s="368"/>
      <c r="C37" s="220" t="s">
        <v>294</v>
      </c>
      <c r="D37" s="220" t="s">
        <v>295</v>
      </c>
      <c r="E37" s="220"/>
      <c r="F37" s="229"/>
      <c r="G37" s="230"/>
    </row>
  </sheetData>
  <sheetProtection/>
  <mergeCells count="17">
    <mergeCell ref="A34:B37"/>
    <mergeCell ref="H5:H6"/>
    <mergeCell ref="A6:A8"/>
    <mergeCell ref="B9:B10"/>
    <mergeCell ref="C9:C10"/>
    <mergeCell ref="D9:D10"/>
    <mergeCell ref="E9:E10"/>
    <mergeCell ref="F9:F10"/>
    <mergeCell ref="G9:G10"/>
    <mergeCell ref="A33:B33"/>
    <mergeCell ref="D3:E3"/>
    <mergeCell ref="A9:A10"/>
    <mergeCell ref="D26:H27"/>
    <mergeCell ref="D28:H29"/>
    <mergeCell ref="D30:H31"/>
    <mergeCell ref="B3:B4"/>
    <mergeCell ref="A26:B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55" zoomScaleSheetLayoutView="55" workbookViewId="0" topLeftCell="A1">
      <selection activeCell="L21" sqref="L21"/>
    </sheetView>
  </sheetViews>
  <sheetFormatPr defaultColWidth="8.875" defaultRowHeight="13.5"/>
  <cols>
    <col min="1" max="2" width="8.875" style="0" customWidth="1"/>
    <col min="3" max="3" width="12.25390625" style="0" bestFit="1" customWidth="1"/>
    <col min="4" max="7" width="8.875" style="0" customWidth="1"/>
    <col min="8" max="8" width="9.25390625" style="0" bestFit="1" customWidth="1"/>
    <col min="9" max="9" width="9.00390625" style="0" bestFit="1" customWidth="1"/>
    <col min="10" max="10" width="11.00390625" style="0" bestFit="1" customWidth="1"/>
  </cols>
  <sheetData>
    <row r="1" ht="22.5" customHeight="1" thickBot="1">
      <c r="A1" s="179" t="s">
        <v>314</v>
      </c>
    </row>
    <row r="2" spans="1:10" ht="33.75" customHeight="1">
      <c r="A2" s="397" t="s">
        <v>388</v>
      </c>
      <c r="B2" s="361"/>
      <c r="C2" s="361" t="s">
        <v>387</v>
      </c>
      <c r="D2" s="361"/>
      <c r="E2" s="361" t="s">
        <v>297</v>
      </c>
      <c r="F2" s="361"/>
      <c r="G2" s="361" t="s">
        <v>389</v>
      </c>
      <c r="H2" s="361"/>
      <c r="I2" s="395" t="s">
        <v>298</v>
      </c>
      <c r="J2" s="396"/>
    </row>
    <row r="3" spans="1:13" ht="33.75" customHeight="1">
      <c r="A3" s="398"/>
      <c r="B3" s="331"/>
      <c r="C3" s="331"/>
      <c r="D3" s="331"/>
      <c r="E3" s="331"/>
      <c r="F3" s="331"/>
      <c r="G3" s="331"/>
      <c r="H3" s="331"/>
      <c r="I3" s="328" t="s">
        <v>299</v>
      </c>
      <c r="J3" s="329"/>
      <c r="M3" s="123"/>
    </row>
    <row r="4" spans="1:10" ht="33.75" customHeight="1">
      <c r="A4" s="394" t="s">
        <v>511</v>
      </c>
      <c r="B4" s="391"/>
      <c r="C4" s="392" t="s">
        <v>502</v>
      </c>
      <c r="D4" s="391"/>
      <c r="E4" s="392" t="s">
        <v>503</v>
      </c>
      <c r="F4" s="391"/>
      <c r="G4" s="391" t="s">
        <v>504</v>
      </c>
      <c r="H4" s="391"/>
      <c r="I4" s="392" t="s">
        <v>254</v>
      </c>
      <c r="J4" s="402"/>
    </row>
    <row r="5" spans="1:10" ht="33.75" customHeight="1">
      <c r="A5" s="394" t="s">
        <v>505</v>
      </c>
      <c r="B5" s="391"/>
      <c r="C5" s="392" t="s">
        <v>506</v>
      </c>
      <c r="D5" s="391"/>
      <c r="E5" s="391"/>
      <c r="F5" s="391"/>
      <c r="G5" s="391" t="s">
        <v>507</v>
      </c>
      <c r="H5" s="391"/>
      <c r="I5" s="392" t="s">
        <v>508</v>
      </c>
      <c r="J5" s="402"/>
    </row>
    <row r="6" spans="1:10" ht="33.75" customHeight="1">
      <c r="A6" s="394" t="s">
        <v>509</v>
      </c>
      <c r="B6" s="391"/>
      <c r="C6" s="391" t="s">
        <v>510</v>
      </c>
      <c r="D6" s="391"/>
      <c r="E6" s="391"/>
      <c r="F6" s="391"/>
      <c r="G6" s="391"/>
      <c r="H6" s="391"/>
      <c r="I6" s="392" t="s">
        <v>508</v>
      </c>
      <c r="J6" s="402"/>
    </row>
    <row r="7" spans="1:10" ht="33.75" customHeight="1">
      <c r="A7" s="380"/>
      <c r="B7" s="381"/>
      <c r="C7" s="381"/>
      <c r="D7" s="381"/>
      <c r="E7" s="381"/>
      <c r="F7" s="381"/>
      <c r="G7" s="381"/>
      <c r="H7" s="381"/>
      <c r="I7" s="381"/>
      <c r="J7" s="382"/>
    </row>
    <row r="8" spans="1:10" ht="33.75" customHeight="1">
      <c r="A8" s="380"/>
      <c r="B8" s="381"/>
      <c r="C8" s="381"/>
      <c r="D8" s="381"/>
      <c r="E8" s="381"/>
      <c r="F8" s="381"/>
      <c r="G8" s="381"/>
      <c r="H8" s="381"/>
      <c r="I8" s="381"/>
      <c r="J8" s="382"/>
    </row>
    <row r="9" spans="1:10" ht="33.75" customHeight="1">
      <c r="A9" s="380"/>
      <c r="B9" s="381"/>
      <c r="C9" s="381"/>
      <c r="D9" s="381"/>
      <c r="E9" s="381"/>
      <c r="F9" s="381"/>
      <c r="G9" s="381"/>
      <c r="H9" s="381"/>
      <c r="I9" s="381"/>
      <c r="J9" s="382"/>
    </row>
    <row r="10" spans="1:10" ht="33.75" customHeight="1">
      <c r="A10" s="380"/>
      <c r="B10" s="381"/>
      <c r="C10" s="381"/>
      <c r="D10" s="381"/>
      <c r="E10" s="381"/>
      <c r="F10" s="381"/>
      <c r="G10" s="381"/>
      <c r="H10" s="381"/>
      <c r="I10" s="381"/>
      <c r="J10" s="382"/>
    </row>
    <row r="11" spans="1:10" ht="33.75" customHeight="1">
      <c r="A11" s="380"/>
      <c r="B11" s="381"/>
      <c r="C11" s="381"/>
      <c r="D11" s="381"/>
      <c r="E11" s="381"/>
      <c r="F11" s="381"/>
      <c r="G11" s="381"/>
      <c r="H11" s="381"/>
      <c r="I11" s="381"/>
      <c r="J11" s="382"/>
    </row>
    <row r="12" spans="1:10" ht="33.75" customHeight="1">
      <c r="A12" s="380"/>
      <c r="B12" s="381"/>
      <c r="C12" s="381"/>
      <c r="D12" s="381"/>
      <c r="E12" s="381"/>
      <c r="F12" s="381"/>
      <c r="G12" s="381"/>
      <c r="H12" s="381"/>
      <c r="I12" s="381"/>
      <c r="J12" s="382"/>
    </row>
    <row r="13" spans="1:10" ht="33.75" customHeight="1">
      <c r="A13" s="380"/>
      <c r="B13" s="381"/>
      <c r="C13" s="381"/>
      <c r="D13" s="381"/>
      <c r="E13" s="381"/>
      <c r="F13" s="381"/>
      <c r="G13" s="381"/>
      <c r="H13" s="381"/>
      <c r="I13" s="381"/>
      <c r="J13" s="382"/>
    </row>
    <row r="14" spans="1:10" ht="33.75" customHeight="1" thickBot="1">
      <c r="A14" s="393"/>
      <c r="B14" s="389"/>
      <c r="C14" s="389"/>
      <c r="D14" s="389"/>
      <c r="E14" s="389"/>
      <c r="F14" s="389"/>
      <c r="G14" s="389"/>
      <c r="H14" s="389"/>
      <c r="I14" s="389"/>
      <c r="J14" s="390"/>
    </row>
    <row r="15" ht="22.5" customHeight="1">
      <c r="A15" s="232" t="s">
        <v>310</v>
      </c>
    </row>
    <row r="16" ht="22.5" customHeight="1">
      <c r="A16" s="232"/>
    </row>
    <row r="17" ht="22.5" customHeight="1" thickBot="1">
      <c r="A17" s="179" t="s">
        <v>313</v>
      </c>
    </row>
    <row r="18" spans="1:10" ht="33.75" customHeight="1">
      <c r="A18" s="383" t="s">
        <v>300</v>
      </c>
      <c r="B18" s="385" t="s">
        <v>301</v>
      </c>
      <c r="C18" s="385" t="s">
        <v>302</v>
      </c>
      <c r="D18" s="385" t="s">
        <v>351</v>
      </c>
      <c r="E18" s="385" t="s">
        <v>303</v>
      </c>
      <c r="F18" s="387" t="s">
        <v>304</v>
      </c>
      <c r="G18" s="388"/>
      <c r="H18" s="351" t="s">
        <v>305</v>
      </c>
      <c r="I18" s="351" t="s">
        <v>306</v>
      </c>
      <c r="J18" s="400" t="s">
        <v>307</v>
      </c>
    </row>
    <row r="19" spans="1:14" ht="33.75" customHeight="1">
      <c r="A19" s="384"/>
      <c r="B19" s="386"/>
      <c r="C19" s="386"/>
      <c r="D19" s="386"/>
      <c r="E19" s="386"/>
      <c r="F19" s="233"/>
      <c r="G19" s="234" t="s">
        <v>308</v>
      </c>
      <c r="H19" s="399"/>
      <c r="I19" s="399"/>
      <c r="J19" s="401"/>
      <c r="N19" s="123"/>
    </row>
    <row r="20" spans="1:14" ht="33.75" customHeight="1">
      <c r="A20" s="309" t="s">
        <v>562</v>
      </c>
      <c r="B20" s="310" t="s">
        <v>563</v>
      </c>
      <c r="C20" s="311">
        <v>10000000</v>
      </c>
      <c r="D20" s="312" t="s">
        <v>564</v>
      </c>
      <c r="E20" s="313">
        <v>0.013</v>
      </c>
      <c r="F20" s="295">
        <v>20</v>
      </c>
      <c r="G20" s="295">
        <v>2</v>
      </c>
      <c r="H20" s="314">
        <v>555000</v>
      </c>
      <c r="I20" s="314">
        <v>21000</v>
      </c>
      <c r="J20" s="315">
        <v>1110000</v>
      </c>
      <c r="N20" s="123"/>
    </row>
    <row r="21" spans="1:14" ht="33.75" customHeight="1">
      <c r="A21" s="191"/>
      <c r="B21" s="184"/>
      <c r="C21" s="322"/>
      <c r="D21" s="184"/>
      <c r="E21" s="184"/>
      <c r="F21" s="233"/>
      <c r="G21" s="234"/>
      <c r="H21" s="316"/>
      <c r="I21" s="316"/>
      <c r="J21" s="317"/>
      <c r="N21" s="123"/>
    </row>
    <row r="22" spans="1:14" ht="33.75" customHeight="1">
      <c r="A22" s="191"/>
      <c r="B22" s="184"/>
      <c r="C22" s="322"/>
      <c r="D22" s="184"/>
      <c r="E22" s="184"/>
      <c r="F22" s="233"/>
      <c r="G22" s="234"/>
      <c r="H22" s="316"/>
      <c r="I22" s="316"/>
      <c r="J22" s="317"/>
      <c r="N22" s="123"/>
    </row>
    <row r="23" spans="1:10" ht="33.75" customHeight="1">
      <c r="A23" s="231"/>
      <c r="B23" s="192"/>
      <c r="C23" s="318"/>
      <c r="D23" s="192"/>
      <c r="E23" s="192"/>
      <c r="F23" s="192"/>
      <c r="G23" s="192"/>
      <c r="H23" s="318"/>
      <c r="I23" s="318"/>
      <c r="J23" s="319"/>
    </row>
    <row r="24" spans="1:10" ht="33.75" customHeight="1">
      <c r="A24" s="237"/>
      <c r="B24" s="238"/>
      <c r="C24" s="320"/>
      <c r="D24" s="238"/>
      <c r="E24" s="238"/>
      <c r="F24" s="238"/>
      <c r="G24" s="238"/>
      <c r="H24" s="320"/>
      <c r="I24" s="320"/>
      <c r="J24" s="321"/>
    </row>
    <row r="25" spans="1:10" ht="33.75" customHeight="1" thickBot="1">
      <c r="A25" s="194" t="s">
        <v>309</v>
      </c>
      <c r="B25" s="185"/>
      <c r="C25" s="323">
        <f>SUM(C20:C24)</f>
        <v>10000000</v>
      </c>
      <c r="D25" s="324"/>
      <c r="E25" s="324"/>
      <c r="F25" s="324"/>
      <c r="G25" s="324"/>
      <c r="H25" s="323">
        <f>SUM(H20:H24)</f>
        <v>555000</v>
      </c>
      <c r="I25" s="323">
        <f>SUM(I20:I24)</f>
        <v>21000</v>
      </c>
      <c r="J25" s="325">
        <f>SUM(J20:J24)</f>
        <v>1110000</v>
      </c>
    </row>
  </sheetData>
  <sheetProtection/>
  <mergeCells count="70">
    <mergeCell ref="A4:B4"/>
    <mergeCell ref="A5:B5"/>
    <mergeCell ref="C5:D5"/>
    <mergeCell ref="I18:I19"/>
    <mergeCell ref="H18:H19"/>
    <mergeCell ref="J18:J19"/>
    <mergeCell ref="I4:J4"/>
    <mergeCell ref="I5:J5"/>
    <mergeCell ref="G6:H6"/>
    <mergeCell ref="I6:J6"/>
    <mergeCell ref="I2:J2"/>
    <mergeCell ref="I3:J3"/>
    <mergeCell ref="C2:D3"/>
    <mergeCell ref="E2:F3"/>
    <mergeCell ref="G2:H3"/>
    <mergeCell ref="A2:B3"/>
    <mergeCell ref="C4:D4"/>
    <mergeCell ref="G4:H4"/>
    <mergeCell ref="A14:B14"/>
    <mergeCell ref="C14:D14"/>
    <mergeCell ref="E14:F14"/>
    <mergeCell ref="G14:H14"/>
    <mergeCell ref="A6:B6"/>
    <mergeCell ref="A8:B8"/>
    <mergeCell ref="A10:B10"/>
    <mergeCell ref="C10:D10"/>
    <mergeCell ref="I14:J14"/>
    <mergeCell ref="E5:F5"/>
    <mergeCell ref="G5:H5"/>
    <mergeCell ref="E4:F4"/>
    <mergeCell ref="C6:D6"/>
    <mergeCell ref="E6:F6"/>
    <mergeCell ref="C8:D8"/>
    <mergeCell ref="E8:F8"/>
    <mergeCell ref="G8:H8"/>
    <mergeCell ref="I8:J8"/>
    <mergeCell ref="A18:A19"/>
    <mergeCell ref="B18:B19"/>
    <mergeCell ref="C18:C19"/>
    <mergeCell ref="D18:D19"/>
    <mergeCell ref="E18:E19"/>
    <mergeCell ref="F18:G18"/>
    <mergeCell ref="E10:F10"/>
    <mergeCell ref="G10:H10"/>
    <mergeCell ref="I10:J10"/>
    <mergeCell ref="A7:B7"/>
    <mergeCell ref="C7:D7"/>
    <mergeCell ref="E7:F7"/>
    <mergeCell ref="G7:H7"/>
    <mergeCell ref="I7:J7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3:B13"/>
    <mergeCell ref="C13:D13"/>
    <mergeCell ref="E13:F13"/>
    <mergeCell ref="G13:H13"/>
    <mergeCell ref="I13:J13"/>
    <mergeCell ref="A11:B11"/>
    <mergeCell ref="C11:D11"/>
    <mergeCell ref="E11:F11"/>
    <mergeCell ref="G11:H11"/>
    <mergeCell ref="I11:J11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9" r:id="rId1"/>
  <headerFooter>
    <oddFooter>&amp;C添付資料　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view="pageBreakPreview" zoomScale="55" zoomScaleNormal="90" zoomScaleSheetLayoutView="55" zoomScalePageLayoutView="0" workbookViewId="0" topLeftCell="A1">
      <selection activeCell="M18" sqref="M18"/>
    </sheetView>
  </sheetViews>
  <sheetFormatPr defaultColWidth="8.875" defaultRowHeight="13.5"/>
  <cols>
    <col min="1" max="1" width="11.375" style="0" customWidth="1"/>
    <col min="2" max="14" width="8.50390625" style="0" customWidth="1"/>
  </cols>
  <sheetData>
    <row r="1" ht="21" customHeight="1">
      <c r="N1" s="118" t="str">
        <f ca="1">MID(CELL("filename"),SEARCH("[",CELL("filename"))+1,SEARCH("]",CELL("filename"))-SEARCH("[",CELL("filename"))-1)</f>
        <v>【肉用牛】県名_経営者名_診断年度.xls</v>
      </c>
    </row>
    <row r="2" ht="21" customHeight="1">
      <c r="A2" s="163" t="s">
        <v>379</v>
      </c>
    </row>
    <row r="3" spans="1:11" ht="21" customHeight="1" thickBot="1">
      <c r="A3" s="259" t="s">
        <v>382</v>
      </c>
      <c r="J3" s="339" t="s">
        <v>352</v>
      </c>
      <c r="K3" s="339"/>
    </row>
    <row r="4" spans="1:11" ht="21" customHeight="1">
      <c r="A4" s="124"/>
      <c r="B4" s="407" t="s">
        <v>207</v>
      </c>
      <c r="C4" s="408"/>
      <c r="D4" s="408"/>
      <c r="E4" s="408"/>
      <c r="F4" s="408"/>
      <c r="G4" s="408"/>
      <c r="H4" s="408"/>
      <c r="I4" s="408"/>
      <c r="J4" s="408"/>
      <c r="K4" s="409"/>
    </row>
    <row r="5" spans="1:11" ht="21" customHeight="1">
      <c r="A5" s="125"/>
      <c r="B5" s="404" t="s">
        <v>208</v>
      </c>
      <c r="C5" s="403"/>
      <c r="D5" s="403"/>
      <c r="E5" s="403"/>
      <c r="F5" s="403"/>
      <c r="G5" s="403"/>
      <c r="H5" s="403" t="s">
        <v>210</v>
      </c>
      <c r="I5" s="403"/>
      <c r="J5" s="403" t="s">
        <v>211</v>
      </c>
      <c r="K5" s="411"/>
    </row>
    <row r="6" spans="1:11" ht="21" customHeight="1">
      <c r="A6" s="126"/>
      <c r="B6" s="404" t="s">
        <v>198</v>
      </c>
      <c r="C6" s="403"/>
      <c r="D6" s="403" t="s">
        <v>209</v>
      </c>
      <c r="E6" s="403"/>
      <c r="F6" s="403" t="s">
        <v>186</v>
      </c>
      <c r="G6" s="403"/>
      <c r="H6" s="403"/>
      <c r="I6" s="403"/>
      <c r="J6" s="403"/>
      <c r="K6" s="411"/>
    </row>
    <row r="7" spans="1:11" ht="21" customHeight="1">
      <c r="A7" s="120" t="s">
        <v>202</v>
      </c>
      <c r="B7" s="415"/>
      <c r="C7" s="414"/>
      <c r="D7" s="412"/>
      <c r="E7" s="414"/>
      <c r="F7" s="412">
        <f>B7+D7</f>
        <v>0</v>
      </c>
      <c r="G7" s="414"/>
      <c r="H7" s="412"/>
      <c r="I7" s="414"/>
      <c r="J7" s="412"/>
      <c r="K7" s="413"/>
    </row>
    <row r="8" spans="1:11" ht="21" customHeight="1">
      <c r="A8" s="120" t="s">
        <v>203</v>
      </c>
      <c r="B8" s="404"/>
      <c r="C8" s="403"/>
      <c r="D8" s="403"/>
      <c r="E8" s="403"/>
      <c r="F8" s="405">
        <f>B8+D8</f>
        <v>0</v>
      </c>
      <c r="G8" s="406"/>
      <c r="H8" s="403"/>
      <c r="I8" s="403"/>
      <c r="J8" s="403"/>
      <c r="K8" s="411"/>
    </row>
    <row r="9" spans="1:11" ht="21" customHeight="1">
      <c r="A9" s="120" t="s">
        <v>204</v>
      </c>
      <c r="B9" s="404"/>
      <c r="C9" s="403"/>
      <c r="D9" s="403"/>
      <c r="E9" s="403"/>
      <c r="F9" s="405">
        <f>B9+D9</f>
        <v>0</v>
      </c>
      <c r="G9" s="406"/>
      <c r="H9" s="403"/>
      <c r="I9" s="403"/>
      <c r="J9" s="403"/>
      <c r="K9" s="411"/>
    </row>
    <row r="10" spans="1:11" ht="21" customHeight="1">
      <c r="A10" s="120" t="s">
        <v>205</v>
      </c>
      <c r="B10" s="404"/>
      <c r="C10" s="403"/>
      <c r="D10" s="403"/>
      <c r="E10" s="403"/>
      <c r="F10" s="405">
        <f>B10+D10</f>
        <v>0</v>
      </c>
      <c r="G10" s="406"/>
      <c r="H10" s="403"/>
      <c r="I10" s="403"/>
      <c r="J10" s="403"/>
      <c r="K10" s="411"/>
    </row>
    <row r="11" spans="1:11" ht="21" customHeight="1" thickBot="1">
      <c r="A11" s="121" t="s">
        <v>206</v>
      </c>
      <c r="B11" s="416"/>
      <c r="C11" s="417"/>
      <c r="D11" s="417"/>
      <c r="E11" s="417"/>
      <c r="F11" s="418">
        <f>B11+D11</f>
        <v>0</v>
      </c>
      <c r="G11" s="419"/>
      <c r="H11" s="417"/>
      <c r="I11" s="417"/>
      <c r="J11" s="417"/>
      <c r="K11" s="420"/>
    </row>
    <row r="12" spans="1:11" ht="21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3:14" ht="15" thickBot="1">
      <c r="M13" s="326" t="s">
        <v>352</v>
      </c>
      <c r="N13" s="326"/>
    </row>
    <row r="14" spans="1:14" ht="21" customHeight="1">
      <c r="A14" s="124"/>
      <c r="B14" s="407" t="s">
        <v>212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9"/>
    </row>
    <row r="15" spans="1:14" ht="21" customHeight="1">
      <c r="A15" s="125"/>
      <c r="B15" s="404" t="s">
        <v>201</v>
      </c>
      <c r="C15" s="403"/>
      <c r="D15" s="403"/>
      <c r="E15" s="403"/>
      <c r="F15" s="403"/>
      <c r="G15" s="403" t="s">
        <v>199</v>
      </c>
      <c r="H15" s="403"/>
      <c r="I15" s="403"/>
      <c r="J15" s="403"/>
      <c r="K15" s="403" t="s">
        <v>200</v>
      </c>
      <c r="L15" s="403"/>
      <c r="M15" s="403"/>
      <c r="N15" s="411" t="s">
        <v>186</v>
      </c>
    </row>
    <row r="16" spans="1:14" ht="21" customHeight="1">
      <c r="A16" s="125"/>
      <c r="B16" s="404" t="s">
        <v>213</v>
      </c>
      <c r="C16" s="403"/>
      <c r="D16" s="403" t="s">
        <v>216</v>
      </c>
      <c r="E16" s="403"/>
      <c r="F16" s="403" t="s">
        <v>186</v>
      </c>
      <c r="G16" s="410" t="s">
        <v>218</v>
      </c>
      <c r="H16" s="410" t="s">
        <v>214</v>
      </c>
      <c r="I16" s="410" t="s">
        <v>219</v>
      </c>
      <c r="J16" s="410" t="s">
        <v>186</v>
      </c>
      <c r="K16" s="410" t="s">
        <v>218</v>
      </c>
      <c r="L16" s="410" t="s">
        <v>214</v>
      </c>
      <c r="M16" s="410" t="s">
        <v>186</v>
      </c>
      <c r="N16" s="411"/>
    </row>
    <row r="17" spans="1:14" ht="21" customHeight="1">
      <c r="A17" s="126"/>
      <c r="B17" s="267" t="s">
        <v>214</v>
      </c>
      <c r="C17" s="119" t="s">
        <v>215</v>
      </c>
      <c r="D17" s="119" t="s">
        <v>214</v>
      </c>
      <c r="E17" s="119" t="s">
        <v>217</v>
      </c>
      <c r="F17" s="403"/>
      <c r="G17" s="410"/>
      <c r="H17" s="410"/>
      <c r="I17" s="410"/>
      <c r="J17" s="410"/>
      <c r="K17" s="410"/>
      <c r="L17" s="410"/>
      <c r="M17" s="410"/>
      <c r="N17" s="411"/>
    </row>
    <row r="18" spans="1:14" ht="21" customHeight="1">
      <c r="A18" s="120" t="s">
        <v>202</v>
      </c>
      <c r="B18" s="273"/>
      <c r="C18" s="272"/>
      <c r="D18" s="272"/>
      <c r="E18" s="272"/>
      <c r="F18" s="272">
        <f>SUM(B18:E18)</f>
        <v>0</v>
      </c>
      <c r="G18" s="272"/>
      <c r="H18" s="272"/>
      <c r="I18" s="272"/>
      <c r="J18" s="272">
        <f>SUM(G18:I18)</f>
        <v>0</v>
      </c>
      <c r="K18" s="272"/>
      <c r="L18" s="272"/>
      <c r="M18" s="551">
        <f>SUM(K18:L18)</f>
        <v>0</v>
      </c>
      <c r="N18" s="552">
        <f>F18+J18+M18</f>
        <v>0</v>
      </c>
    </row>
    <row r="19" spans="1:14" ht="21" customHeight="1">
      <c r="A19" s="120" t="s">
        <v>203</v>
      </c>
      <c r="B19" s="274"/>
      <c r="C19" s="268"/>
      <c r="D19" s="268"/>
      <c r="E19" s="268"/>
      <c r="F19" s="269">
        <f>SUM(B19:E19)</f>
        <v>0</v>
      </c>
      <c r="G19" s="268"/>
      <c r="H19" s="268"/>
      <c r="I19" s="268"/>
      <c r="J19" s="269">
        <f>SUM(G19:I19)</f>
        <v>0</v>
      </c>
      <c r="K19" s="268"/>
      <c r="L19" s="268"/>
      <c r="M19" s="551">
        <f>SUM(K19:L19)</f>
        <v>0</v>
      </c>
      <c r="N19" s="552">
        <f>F19+J19+M19</f>
        <v>0</v>
      </c>
    </row>
    <row r="20" spans="1:14" ht="21" customHeight="1">
      <c r="A20" s="120" t="s">
        <v>204</v>
      </c>
      <c r="B20" s="274"/>
      <c r="C20" s="268"/>
      <c r="D20" s="268"/>
      <c r="E20" s="268"/>
      <c r="F20" s="269">
        <f>SUM(B20:E20)</f>
        <v>0</v>
      </c>
      <c r="G20" s="268"/>
      <c r="H20" s="268"/>
      <c r="I20" s="268"/>
      <c r="J20" s="269">
        <f>SUM(G20:I20)</f>
        <v>0</v>
      </c>
      <c r="K20" s="268"/>
      <c r="L20" s="268"/>
      <c r="M20" s="551">
        <f>SUM(K20:L20)</f>
        <v>0</v>
      </c>
      <c r="N20" s="552">
        <f>F20+J20+M20</f>
        <v>0</v>
      </c>
    </row>
    <row r="21" spans="1:14" ht="21" customHeight="1">
      <c r="A21" s="120" t="s">
        <v>205</v>
      </c>
      <c r="B21" s="274"/>
      <c r="C21" s="268"/>
      <c r="D21" s="268"/>
      <c r="E21" s="268"/>
      <c r="F21" s="269">
        <f>SUM(B21:E21)</f>
        <v>0</v>
      </c>
      <c r="G21" s="268"/>
      <c r="H21" s="268"/>
      <c r="I21" s="268"/>
      <c r="J21" s="269">
        <f>SUM(G21:I21)</f>
        <v>0</v>
      </c>
      <c r="K21" s="268"/>
      <c r="L21" s="268"/>
      <c r="M21" s="551">
        <f>SUM(K21:L21)</f>
        <v>0</v>
      </c>
      <c r="N21" s="552">
        <f>F21+J21+M21</f>
        <v>0</v>
      </c>
    </row>
    <row r="22" spans="1:14" ht="21" customHeight="1" thickBot="1">
      <c r="A22" s="121" t="s">
        <v>206</v>
      </c>
      <c r="B22" s="275"/>
      <c r="C22" s="270"/>
      <c r="D22" s="270"/>
      <c r="E22" s="270"/>
      <c r="F22" s="271">
        <f>SUM(B22:E22)</f>
        <v>0</v>
      </c>
      <c r="G22" s="270"/>
      <c r="H22" s="270"/>
      <c r="I22" s="270"/>
      <c r="J22" s="271">
        <f>SUM(G22:I22)</f>
        <v>0</v>
      </c>
      <c r="K22" s="270"/>
      <c r="L22" s="270"/>
      <c r="M22" s="553">
        <f>SUM(K22:L22)</f>
        <v>0</v>
      </c>
      <c r="N22" s="554">
        <f>F22+J22+M22</f>
        <v>0</v>
      </c>
    </row>
    <row r="23" spans="1:14" ht="21" customHeight="1">
      <c r="A23" s="263" t="s">
        <v>512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</row>
    <row r="24" ht="22.5" customHeight="1">
      <c r="A24" s="263" t="s">
        <v>359</v>
      </c>
    </row>
    <row r="25" ht="22.5" customHeight="1">
      <c r="A25" s="263" t="s">
        <v>360</v>
      </c>
    </row>
    <row r="26" ht="22.5" customHeight="1">
      <c r="A26" s="263" t="s">
        <v>363</v>
      </c>
    </row>
    <row r="27" ht="22.5" customHeight="1">
      <c r="A27" s="263" t="s">
        <v>361</v>
      </c>
    </row>
    <row r="28" ht="22.5" customHeight="1">
      <c r="A28" s="232" t="s">
        <v>362</v>
      </c>
    </row>
    <row r="29" ht="22.5" customHeight="1">
      <c r="A29" s="232" t="s">
        <v>365</v>
      </c>
    </row>
    <row r="30" ht="22.5" customHeight="1">
      <c r="A30" s="232" t="s">
        <v>366</v>
      </c>
    </row>
    <row r="31" ht="22.5" customHeight="1">
      <c r="A31" s="232" t="s">
        <v>364</v>
      </c>
    </row>
    <row r="32" ht="22.5" customHeight="1">
      <c r="A32" s="259" t="s">
        <v>372</v>
      </c>
    </row>
    <row r="33" ht="22.5" customHeight="1">
      <c r="A33" s="259"/>
    </row>
    <row r="34" ht="22.5" customHeight="1">
      <c r="A34" s="263" t="s">
        <v>367</v>
      </c>
    </row>
    <row r="35" ht="22.5" customHeight="1">
      <c r="A35" s="263" t="s">
        <v>368</v>
      </c>
    </row>
    <row r="36" ht="22.5" customHeight="1">
      <c r="A36" s="263" t="s">
        <v>369</v>
      </c>
    </row>
    <row r="37" ht="22.5" customHeight="1">
      <c r="A37" s="263" t="s">
        <v>370</v>
      </c>
    </row>
    <row r="38" ht="22.5" customHeight="1">
      <c r="A38" s="263" t="s">
        <v>371</v>
      </c>
    </row>
  </sheetData>
  <sheetProtection/>
  <mergeCells count="49">
    <mergeCell ref="B11:C11"/>
    <mergeCell ref="D11:E11"/>
    <mergeCell ref="F11:G11"/>
    <mergeCell ref="H11:I11"/>
    <mergeCell ref="J11:K11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J7:K7"/>
    <mergeCell ref="H7:I7"/>
    <mergeCell ref="F7:G7"/>
    <mergeCell ref="D7:E7"/>
    <mergeCell ref="B7:C7"/>
    <mergeCell ref="H8:I8"/>
    <mergeCell ref="J8:K8"/>
    <mergeCell ref="J3:K3"/>
    <mergeCell ref="B6:C6"/>
    <mergeCell ref="D6:E6"/>
    <mergeCell ref="F6:G6"/>
    <mergeCell ref="H5:I6"/>
    <mergeCell ref="B5:G5"/>
    <mergeCell ref="J5:K6"/>
    <mergeCell ref="B4:K4"/>
    <mergeCell ref="N15:N17"/>
    <mergeCell ref="B15:F15"/>
    <mergeCell ref="G16:G17"/>
    <mergeCell ref="H16:H17"/>
    <mergeCell ref="I16:I17"/>
    <mergeCell ref="J16:J17"/>
    <mergeCell ref="D16:E16"/>
    <mergeCell ref="F16:F17"/>
    <mergeCell ref="G15:J15"/>
    <mergeCell ref="K15:M15"/>
    <mergeCell ref="B16:C16"/>
    <mergeCell ref="B8:C8"/>
    <mergeCell ref="D8:E8"/>
    <mergeCell ref="F8:G8"/>
    <mergeCell ref="M13:N13"/>
    <mergeCell ref="B14:N14"/>
    <mergeCell ref="K16:K17"/>
    <mergeCell ref="L16:L17"/>
    <mergeCell ref="M16:M17"/>
  </mergeCells>
  <printOptions horizontalCentered="1"/>
  <pageMargins left="0.5118110236220472" right="0.2362204724409449" top="0.9448818897637796" bottom="0.35433070866141736" header="0.31496062992125984" footer="0.31496062992125984"/>
  <pageSetup fitToHeight="1" fitToWidth="1" horizontalDpi="600" verticalDpi="600" orientation="portrait" paperSize="9" scale="80" r:id="rId1"/>
  <headerFooter>
    <oddFooter>&amp;C添付資料　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view="pageBreakPreview" zoomScale="60" zoomScaleNormal="80" zoomScalePageLayoutView="0" workbookViewId="0" topLeftCell="A1">
      <pane xSplit="5" ySplit="3" topLeftCell="F4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A1" sqref="A1"/>
    </sheetView>
  </sheetViews>
  <sheetFormatPr defaultColWidth="11.00390625" defaultRowHeight="13.5"/>
  <cols>
    <col min="1" max="3" width="3.875" style="1" customWidth="1"/>
    <col min="4" max="4" width="23.25390625" style="1" bestFit="1" customWidth="1"/>
    <col min="5" max="5" width="17.00390625" style="1" bestFit="1" customWidth="1"/>
    <col min="6" max="6" width="26.875" style="1" bestFit="1" customWidth="1"/>
    <col min="7" max="7" width="3.375" style="1" bestFit="1" customWidth="1"/>
    <col min="8" max="9" width="23.125" style="1" customWidth="1"/>
    <col min="10" max="10" width="4.00390625" style="1" bestFit="1" customWidth="1"/>
    <col min="11" max="11" width="32.00390625" style="1" bestFit="1" customWidth="1"/>
    <col min="12" max="12" width="14.50390625" style="1" bestFit="1" customWidth="1"/>
    <col min="13" max="13" width="55.75390625" style="1" bestFit="1" customWidth="1"/>
    <col min="14" max="16384" width="11.00390625" style="1" customWidth="1"/>
  </cols>
  <sheetData>
    <row r="1" spans="1:9" ht="20.25" customHeight="1">
      <c r="A1" s="46"/>
      <c r="I1" s="118" t="str">
        <f ca="1">MID(CELL("filename"),SEARCH("[",CELL("filename"))+1,SEARCH("]",CELL("filename"))-SEARCH("[",CELL("filename"))-1)</f>
        <v>【肉用牛】県名_経営者名_診断年度.xls</v>
      </c>
    </row>
    <row r="2" spans="1:9" ht="20.25" customHeight="1" thickBot="1">
      <c r="A2" s="421" t="s">
        <v>315</v>
      </c>
      <c r="B2" s="421"/>
      <c r="C2" s="421"/>
      <c r="D2" s="421"/>
      <c r="E2" s="421"/>
      <c r="F2" s="421"/>
      <c r="G2" s="421"/>
      <c r="H2" s="421"/>
      <c r="I2" s="421"/>
    </row>
    <row r="3" spans="1:12" ht="29.25" thickBot="1">
      <c r="A3" s="157"/>
      <c r="B3" s="101"/>
      <c r="C3" s="101"/>
      <c r="D3" s="101"/>
      <c r="E3" s="158"/>
      <c r="F3" s="483" t="s">
        <v>195</v>
      </c>
      <c r="G3" s="484"/>
      <c r="H3" s="159" t="s">
        <v>196</v>
      </c>
      <c r="I3" s="160" t="s">
        <v>197</v>
      </c>
      <c r="J3" s="299" t="s">
        <v>542</v>
      </c>
      <c r="K3" s="298" t="s">
        <v>543</v>
      </c>
      <c r="L3" s="300" t="s">
        <v>544</v>
      </c>
    </row>
    <row r="4" spans="1:10" ht="21.75" customHeight="1">
      <c r="A4" s="451" t="s">
        <v>0</v>
      </c>
      <c r="B4" s="485" t="s">
        <v>11</v>
      </c>
      <c r="C4" s="486"/>
      <c r="D4" s="495" t="s">
        <v>9</v>
      </c>
      <c r="E4" s="496"/>
      <c r="F4" s="161"/>
      <c r="G4" s="297" t="s">
        <v>7</v>
      </c>
      <c r="H4" s="115"/>
      <c r="I4" s="116"/>
      <c r="J4" s="1" t="s">
        <v>390</v>
      </c>
    </row>
    <row r="5" spans="1:10" ht="21.75" customHeight="1">
      <c r="A5" s="429"/>
      <c r="B5" s="487"/>
      <c r="C5" s="488"/>
      <c r="D5" s="441" t="s">
        <v>10</v>
      </c>
      <c r="E5" s="443"/>
      <c r="F5" s="53"/>
      <c r="G5" s="294" t="s">
        <v>7</v>
      </c>
      <c r="H5" s="110"/>
      <c r="I5" s="41"/>
      <c r="J5" s="1" t="s">
        <v>392</v>
      </c>
    </row>
    <row r="6" spans="1:10" ht="21.75" customHeight="1">
      <c r="A6" s="429"/>
      <c r="B6" s="476" t="s">
        <v>166</v>
      </c>
      <c r="C6" s="477"/>
      <c r="D6" s="477"/>
      <c r="E6" s="478"/>
      <c r="F6" s="53"/>
      <c r="G6" s="105" t="s">
        <v>73</v>
      </c>
      <c r="H6" s="110"/>
      <c r="I6" s="41"/>
      <c r="J6" s="1" t="s">
        <v>394</v>
      </c>
    </row>
    <row r="7" spans="1:10" ht="21.75" customHeight="1">
      <c r="A7" s="429"/>
      <c r="B7" s="441" t="s">
        <v>132</v>
      </c>
      <c r="C7" s="442"/>
      <c r="D7" s="442"/>
      <c r="E7" s="479"/>
      <c r="F7" s="53"/>
      <c r="G7" s="105" t="s">
        <v>76</v>
      </c>
      <c r="H7" s="110"/>
      <c r="I7" s="41"/>
      <c r="J7" s="1" t="s">
        <v>396</v>
      </c>
    </row>
    <row r="8" spans="1:12" ht="21.75" customHeight="1">
      <c r="A8" s="429"/>
      <c r="B8" s="453" t="s">
        <v>167</v>
      </c>
      <c r="C8" s="490"/>
      <c r="D8" s="491"/>
      <c r="E8" s="128" t="s">
        <v>221</v>
      </c>
      <c r="F8" s="54">
        <f>F4/2000</f>
        <v>0</v>
      </c>
      <c r="G8" s="108" t="s">
        <v>73</v>
      </c>
      <c r="H8" s="110"/>
      <c r="I8" s="41"/>
      <c r="J8" s="281" t="s">
        <v>397</v>
      </c>
      <c r="K8" s="1" t="s">
        <v>462</v>
      </c>
      <c r="L8" s="1" t="s">
        <v>463</v>
      </c>
    </row>
    <row r="9" spans="1:12" ht="21.75" customHeight="1">
      <c r="A9" s="429"/>
      <c r="B9" s="492"/>
      <c r="C9" s="493"/>
      <c r="D9" s="494"/>
      <c r="E9" s="128" t="s">
        <v>222</v>
      </c>
      <c r="F9" s="54">
        <f>F5/2000</f>
        <v>0</v>
      </c>
      <c r="G9" s="108" t="s">
        <v>73</v>
      </c>
      <c r="H9" s="110"/>
      <c r="I9" s="41"/>
      <c r="J9" s="1" t="s">
        <v>398</v>
      </c>
      <c r="K9" s="1" t="s">
        <v>464</v>
      </c>
      <c r="L9" s="1" t="s">
        <v>463</v>
      </c>
    </row>
    <row r="10" spans="1:12" ht="21.75" customHeight="1">
      <c r="A10" s="429"/>
      <c r="B10" s="441" t="s">
        <v>61</v>
      </c>
      <c r="C10" s="442"/>
      <c r="D10" s="442"/>
      <c r="E10" s="443"/>
      <c r="F10" s="55">
        <f>'２　飼養規模'!F7:G7</f>
        <v>0</v>
      </c>
      <c r="G10" s="36" t="s">
        <v>74</v>
      </c>
      <c r="H10" s="110"/>
      <c r="I10" s="41"/>
      <c r="J10" s="1" t="s">
        <v>399</v>
      </c>
      <c r="K10" s="1" t="s">
        <v>519</v>
      </c>
      <c r="L10" s="1" t="s">
        <v>463</v>
      </c>
    </row>
    <row r="11" spans="1:10" ht="21.75" customHeight="1">
      <c r="A11" s="429"/>
      <c r="B11" s="489" t="s">
        <v>127</v>
      </c>
      <c r="C11" s="473"/>
      <c r="D11" s="16" t="s">
        <v>126</v>
      </c>
      <c r="E11" s="31"/>
      <c r="F11" s="44"/>
      <c r="G11" s="37" t="s">
        <v>77</v>
      </c>
      <c r="H11" s="110"/>
      <c r="I11" s="41"/>
      <c r="J11" s="1" t="s">
        <v>400</v>
      </c>
    </row>
    <row r="12" spans="1:10" ht="21.75" customHeight="1">
      <c r="A12" s="429"/>
      <c r="B12" s="441" t="s">
        <v>135</v>
      </c>
      <c r="C12" s="442"/>
      <c r="D12" s="442"/>
      <c r="E12" s="443"/>
      <c r="F12" s="56"/>
      <c r="G12" s="36" t="s">
        <v>74</v>
      </c>
      <c r="H12" s="110"/>
      <c r="I12" s="41"/>
      <c r="J12" s="1" t="s">
        <v>401</v>
      </c>
    </row>
    <row r="13" spans="1:10" ht="21.75" customHeight="1">
      <c r="A13" s="429"/>
      <c r="B13" s="472" t="s">
        <v>140</v>
      </c>
      <c r="C13" s="473"/>
      <c r="D13" s="461" t="s">
        <v>171</v>
      </c>
      <c r="E13" s="462"/>
      <c r="F13" s="56"/>
      <c r="G13" s="36" t="s">
        <v>74</v>
      </c>
      <c r="H13" s="110"/>
      <c r="I13" s="41"/>
      <c r="J13" s="1" t="s">
        <v>403</v>
      </c>
    </row>
    <row r="14" spans="1:10" ht="21.75" customHeight="1">
      <c r="A14" s="429"/>
      <c r="B14" s="474"/>
      <c r="C14" s="475"/>
      <c r="D14" s="461" t="s">
        <v>172</v>
      </c>
      <c r="E14" s="462"/>
      <c r="F14" s="57"/>
      <c r="G14" s="36" t="s">
        <v>74</v>
      </c>
      <c r="H14" s="110"/>
      <c r="I14" s="41"/>
      <c r="J14" s="1" t="s">
        <v>405</v>
      </c>
    </row>
    <row r="15" spans="1:12" ht="21.75" customHeight="1">
      <c r="A15" s="429"/>
      <c r="B15" s="453" t="s">
        <v>102</v>
      </c>
      <c r="C15" s="454"/>
      <c r="D15" s="438" t="s">
        <v>99</v>
      </c>
      <c r="E15" s="435"/>
      <c r="F15" s="287">
        <f>'２　飼養規模'!F18</f>
        <v>0</v>
      </c>
      <c r="G15" s="288" t="s">
        <v>74</v>
      </c>
      <c r="H15" s="110"/>
      <c r="I15" s="41"/>
      <c r="J15" s="281" t="s">
        <v>408</v>
      </c>
      <c r="K15" s="1" t="s">
        <v>516</v>
      </c>
      <c r="L15" s="1" t="s">
        <v>463</v>
      </c>
    </row>
    <row r="16" spans="1:12" ht="21.75" customHeight="1">
      <c r="A16" s="429"/>
      <c r="B16" s="455"/>
      <c r="C16" s="456"/>
      <c r="D16" s="438" t="s">
        <v>100</v>
      </c>
      <c r="E16" s="435"/>
      <c r="F16" s="287">
        <f>'２　飼養規模'!M18</f>
        <v>0</v>
      </c>
      <c r="G16" s="288" t="s">
        <v>74</v>
      </c>
      <c r="H16" s="110"/>
      <c r="I16" s="41"/>
      <c r="J16" s="1" t="s">
        <v>430</v>
      </c>
      <c r="K16" s="1" t="s">
        <v>517</v>
      </c>
      <c r="L16" s="1" t="s">
        <v>463</v>
      </c>
    </row>
    <row r="17" spans="1:12" ht="21.75" customHeight="1">
      <c r="A17" s="429"/>
      <c r="B17" s="457"/>
      <c r="C17" s="458"/>
      <c r="D17" s="438" t="s">
        <v>101</v>
      </c>
      <c r="E17" s="435"/>
      <c r="F17" s="287">
        <f>'２　飼養規模'!J18</f>
        <v>0</v>
      </c>
      <c r="G17" s="288" t="s">
        <v>74</v>
      </c>
      <c r="H17" s="110"/>
      <c r="I17" s="41"/>
      <c r="J17" s="1" t="s">
        <v>431</v>
      </c>
      <c r="K17" s="1" t="s">
        <v>518</v>
      </c>
      <c r="L17" s="1" t="s">
        <v>463</v>
      </c>
    </row>
    <row r="18" spans="1:11" ht="21.75" customHeight="1">
      <c r="A18" s="429"/>
      <c r="B18" s="453" t="s">
        <v>103</v>
      </c>
      <c r="C18" s="454"/>
      <c r="D18" s="438" t="s">
        <v>99</v>
      </c>
      <c r="E18" s="435"/>
      <c r="F18" s="289">
        <f>'２　飼養規模'!F21</f>
        <v>0</v>
      </c>
      <c r="G18" s="288" t="s">
        <v>74</v>
      </c>
      <c r="H18" s="110"/>
      <c r="I18" s="41"/>
      <c r="J18" s="1" t="s">
        <v>432</v>
      </c>
      <c r="K18" s="1" t="s">
        <v>513</v>
      </c>
    </row>
    <row r="19" spans="1:11" ht="21.75" customHeight="1">
      <c r="A19" s="429"/>
      <c r="B19" s="455"/>
      <c r="C19" s="456"/>
      <c r="D19" s="438" t="s">
        <v>100</v>
      </c>
      <c r="E19" s="435"/>
      <c r="F19" s="289">
        <f>'２　飼養規模'!M21</f>
        <v>0</v>
      </c>
      <c r="G19" s="288" t="s">
        <v>74</v>
      </c>
      <c r="H19" s="110"/>
      <c r="I19" s="41"/>
      <c r="J19" s="1" t="s">
        <v>434</v>
      </c>
      <c r="K19" s="1" t="s">
        <v>514</v>
      </c>
    </row>
    <row r="20" spans="1:11" ht="21.75" customHeight="1">
      <c r="A20" s="452"/>
      <c r="B20" s="457"/>
      <c r="C20" s="458"/>
      <c r="D20" s="438" t="s">
        <v>101</v>
      </c>
      <c r="E20" s="435"/>
      <c r="F20" s="289">
        <f>'２　飼養規模'!J21</f>
        <v>0</v>
      </c>
      <c r="G20" s="288" t="s">
        <v>74</v>
      </c>
      <c r="H20" s="110"/>
      <c r="I20" s="41"/>
      <c r="J20" s="1" t="s">
        <v>435</v>
      </c>
      <c r="K20" s="1" t="s">
        <v>515</v>
      </c>
    </row>
    <row r="21" spans="1:11" ht="21.75" customHeight="1">
      <c r="A21" s="428" t="s">
        <v>1</v>
      </c>
      <c r="B21" s="438" t="s">
        <v>83</v>
      </c>
      <c r="C21" s="434"/>
      <c r="D21" s="434"/>
      <c r="E21" s="435"/>
      <c r="F21" s="58">
        <f>'６　損益計算書'!F37</f>
        <v>0</v>
      </c>
      <c r="G21" s="108" t="s">
        <v>5</v>
      </c>
      <c r="H21" s="110"/>
      <c r="I21" s="41"/>
      <c r="J21" s="1" t="s">
        <v>492</v>
      </c>
      <c r="K21" s="1" t="s">
        <v>491</v>
      </c>
    </row>
    <row r="22" spans="1:12" ht="21.75" customHeight="1">
      <c r="A22" s="429"/>
      <c r="B22" s="438" t="s">
        <v>62</v>
      </c>
      <c r="C22" s="434"/>
      <c r="D22" s="434"/>
      <c r="E22" s="435"/>
      <c r="F22" s="54" t="e">
        <f>'６　損益計算書'!F37/'６　損益計算書'!F10*100</f>
        <v>#DIV/0!</v>
      </c>
      <c r="G22" s="108" t="s">
        <v>78</v>
      </c>
      <c r="H22" s="110"/>
      <c r="I22" s="41"/>
      <c r="J22" s="281" t="s">
        <v>437</v>
      </c>
      <c r="K22" s="1" t="s">
        <v>520</v>
      </c>
      <c r="L22" s="1" t="s">
        <v>463</v>
      </c>
    </row>
    <row r="23" spans="1:11" ht="21.75" customHeight="1">
      <c r="A23" s="429"/>
      <c r="B23" s="466" t="s">
        <v>63</v>
      </c>
      <c r="C23" s="480"/>
      <c r="D23" s="292" t="s">
        <v>147</v>
      </c>
      <c r="E23" s="293"/>
      <c r="F23" s="59" t="e">
        <f>'６　損益計算書'!G37</f>
        <v>#DIV/0!</v>
      </c>
      <c r="G23" s="111" t="s">
        <v>5</v>
      </c>
      <c r="H23" s="110"/>
      <c r="I23" s="41"/>
      <c r="J23" s="1" t="s">
        <v>467</v>
      </c>
      <c r="K23" s="1" t="s">
        <v>493</v>
      </c>
    </row>
    <row r="24" spans="1:11" ht="21.75" customHeight="1">
      <c r="A24" s="429"/>
      <c r="B24" s="468"/>
      <c r="C24" s="481"/>
      <c r="D24" s="438" t="s">
        <v>2</v>
      </c>
      <c r="E24" s="435"/>
      <c r="F24" s="60" t="e">
        <f>'６　損益計算書'!G10</f>
        <v>#DIV/0!</v>
      </c>
      <c r="G24" s="111" t="s">
        <v>5</v>
      </c>
      <c r="H24" s="110"/>
      <c r="I24" s="41"/>
      <c r="J24" s="282" t="s">
        <v>415</v>
      </c>
      <c r="K24" s="1" t="s">
        <v>521</v>
      </c>
    </row>
    <row r="25" spans="1:11" ht="21.75" customHeight="1">
      <c r="A25" s="429"/>
      <c r="B25" s="468"/>
      <c r="C25" s="481"/>
      <c r="D25" s="438" t="s">
        <v>122</v>
      </c>
      <c r="E25" s="435"/>
      <c r="F25" s="60" t="e">
        <f>SUM(F26:F27)</f>
        <v>#DIV/0!</v>
      </c>
      <c r="G25" s="111" t="s">
        <v>5</v>
      </c>
      <c r="H25" s="110"/>
      <c r="I25" s="41"/>
      <c r="J25" s="1" t="s">
        <v>416</v>
      </c>
      <c r="K25" s="1" t="s">
        <v>522</v>
      </c>
    </row>
    <row r="26" spans="1:11" ht="21.75" customHeight="1">
      <c r="A26" s="429"/>
      <c r="B26" s="468"/>
      <c r="C26" s="481"/>
      <c r="D26" s="438" t="s">
        <v>120</v>
      </c>
      <c r="E26" s="435"/>
      <c r="F26" s="60" t="e">
        <f>'６　損益計算書'!G5</f>
        <v>#DIV/0!</v>
      </c>
      <c r="G26" s="111" t="s">
        <v>5</v>
      </c>
      <c r="H26" s="110"/>
      <c r="I26" s="41"/>
      <c r="J26" s="1" t="s">
        <v>417</v>
      </c>
      <c r="K26" s="1" t="s">
        <v>465</v>
      </c>
    </row>
    <row r="27" spans="1:11" ht="21.75" customHeight="1">
      <c r="A27" s="429"/>
      <c r="B27" s="468"/>
      <c r="C27" s="481"/>
      <c r="D27" s="438" t="s">
        <v>121</v>
      </c>
      <c r="E27" s="435"/>
      <c r="F27" s="60" t="e">
        <f>'６　損益計算書'!G7</f>
        <v>#DIV/0!</v>
      </c>
      <c r="G27" s="111" t="s">
        <v>5</v>
      </c>
      <c r="H27" s="110"/>
      <c r="I27" s="41"/>
      <c r="J27" s="1" t="s">
        <v>418</v>
      </c>
      <c r="K27" s="1" t="s">
        <v>523</v>
      </c>
    </row>
    <row r="28" spans="1:11" ht="21.75" customHeight="1">
      <c r="A28" s="429"/>
      <c r="B28" s="468"/>
      <c r="C28" s="481"/>
      <c r="D28" s="438" t="s">
        <v>235</v>
      </c>
      <c r="E28" s="435"/>
      <c r="F28" s="60" t="e">
        <f>'５　当期生産費用'!H24</f>
        <v>#DIV/0!</v>
      </c>
      <c r="G28" s="111" t="s">
        <v>5</v>
      </c>
      <c r="H28" s="110"/>
      <c r="I28" s="41"/>
      <c r="J28" s="1" t="s">
        <v>419</v>
      </c>
      <c r="K28" s="1" t="s">
        <v>466</v>
      </c>
    </row>
    <row r="29" spans="1:11" ht="21.75" customHeight="1">
      <c r="A29" s="429"/>
      <c r="B29" s="468"/>
      <c r="C29" s="481"/>
      <c r="D29" s="438" t="s">
        <v>64</v>
      </c>
      <c r="E29" s="435"/>
      <c r="F29" s="60" t="e">
        <f>'５　当期生産費用'!H7</f>
        <v>#DIV/0!</v>
      </c>
      <c r="G29" s="111" t="s">
        <v>5</v>
      </c>
      <c r="H29" s="110"/>
      <c r="I29" s="41"/>
      <c r="J29" s="281" t="s">
        <v>420</v>
      </c>
      <c r="K29" s="1" t="s">
        <v>468</v>
      </c>
    </row>
    <row r="30" spans="1:11" ht="21.75" customHeight="1">
      <c r="A30" s="429"/>
      <c r="B30" s="468"/>
      <c r="C30" s="481"/>
      <c r="D30" s="438" t="s">
        <v>65</v>
      </c>
      <c r="E30" s="435"/>
      <c r="F30" s="60" t="e">
        <f>'５　当期生産費用'!H12</f>
        <v>#DIV/0!</v>
      </c>
      <c r="G30" s="111" t="s">
        <v>5</v>
      </c>
      <c r="H30" s="110"/>
      <c r="I30" s="41"/>
      <c r="J30" s="1" t="s">
        <v>421</v>
      </c>
      <c r="K30" s="1" t="s">
        <v>469</v>
      </c>
    </row>
    <row r="31" spans="1:11" ht="21.75" customHeight="1">
      <c r="A31" s="429"/>
      <c r="B31" s="470"/>
      <c r="C31" s="482"/>
      <c r="D31" s="438" t="s">
        <v>66</v>
      </c>
      <c r="E31" s="435"/>
      <c r="F31" s="60" t="e">
        <f>'５　当期生産費用'!H19</f>
        <v>#DIV/0!</v>
      </c>
      <c r="G31" s="111" t="s">
        <v>5</v>
      </c>
      <c r="H31" s="110"/>
      <c r="I31" s="41"/>
      <c r="J31" s="1" t="s">
        <v>422</v>
      </c>
      <c r="K31" s="1" t="s">
        <v>470</v>
      </c>
    </row>
    <row r="32" spans="1:11" ht="21.75" customHeight="1">
      <c r="A32" s="429"/>
      <c r="B32" s="466" t="s">
        <v>524</v>
      </c>
      <c r="C32" s="467"/>
      <c r="D32" s="292" t="s">
        <v>147</v>
      </c>
      <c r="E32" s="293"/>
      <c r="F32" s="60" t="e">
        <f>'６　損益計算書'!H37</f>
        <v>#DIV/0!</v>
      </c>
      <c r="G32" s="111" t="s">
        <v>5</v>
      </c>
      <c r="H32" s="110"/>
      <c r="I32" s="41"/>
      <c r="J32" s="1" t="s">
        <v>423</v>
      </c>
      <c r="K32" s="1" t="s">
        <v>525</v>
      </c>
    </row>
    <row r="33" spans="1:11" ht="21.75" customHeight="1">
      <c r="A33" s="429"/>
      <c r="B33" s="468"/>
      <c r="C33" s="469"/>
      <c r="D33" s="438" t="s">
        <v>2</v>
      </c>
      <c r="E33" s="435"/>
      <c r="F33" s="60" t="e">
        <f>'６　損益計算書'!H10</f>
        <v>#DIV/0!</v>
      </c>
      <c r="G33" s="111" t="s">
        <v>5</v>
      </c>
      <c r="H33" s="110"/>
      <c r="I33" s="41"/>
      <c r="J33" s="281" t="s">
        <v>439</v>
      </c>
      <c r="K33" s="1" t="s">
        <v>526</v>
      </c>
    </row>
    <row r="34" spans="1:11" ht="21.75" customHeight="1">
      <c r="A34" s="429"/>
      <c r="B34" s="468"/>
      <c r="C34" s="469"/>
      <c r="D34" s="438" t="s">
        <v>122</v>
      </c>
      <c r="E34" s="435"/>
      <c r="F34" s="60" t="e">
        <f>SUM(F35:F36)</f>
        <v>#DIV/0!</v>
      </c>
      <c r="G34" s="111" t="s">
        <v>5</v>
      </c>
      <c r="H34" s="110"/>
      <c r="I34" s="41"/>
      <c r="J34" s="1" t="s">
        <v>440</v>
      </c>
      <c r="K34" s="1" t="s">
        <v>527</v>
      </c>
    </row>
    <row r="35" spans="1:11" ht="21.75" customHeight="1">
      <c r="A35" s="429"/>
      <c r="B35" s="468"/>
      <c r="C35" s="469"/>
      <c r="D35" s="438" t="s">
        <v>120</v>
      </c>
      <c r="E35" s="435"/>
      <c r="F35" s="60" t="e">
        <f>'６　損益計算書'!H5</f>
        <v>#DIV/0!</v>
      </c>
      <c r="G35" s="111" t="s">
        <v>5</v>
      </c>
      <c r="H35" s="110"/>
      <c r="I35" s="41"/>
      <c r="J35" s="1" t="s">
        <v>441</v>
      </c>
      <c r="K35" s="1" t="s">
        <v>528</v>
      </c>
    </row>
    <row r="36" spans="1:11" ht="21.75" customHeight="1">
      <c r="A36" s="429"/>
      <c r="B36" s="468"/>
      <c r="C36" s="469"/>
      <c r="D36" s="438" t="s">
        <v>121</v>
      </c>
      <c r="E36" s="435"/>
      <c r="F36" s="60" t="e">
        <f>'６　損益計算書'!H7</f>
        <v>#DIV/0!</v>
      </c>
      <c r="G36" s="111" t="s">
        <v>5</v>
      </c>
      <c r="H36" s="110"/>
      <c r="I36" s="41"/>
      <c r="J36" s="281" t="s">
        <v>442</v>
      </c>
      <c r="K36" s="1" t="s">
        <v>529</v>
      </c>
    </row>
    <row r="37" spans="1:11" ht="21.75" customHeight="1">
      <c r="A37" s="429"/>
      <c r="B37" s="468"/>
      <c r="C37" s="469"/>
      <c r="D37" s="438" t="s">
        <v>235</v>
      </c>
      <c r="E37" s="435"/>
      <c r="F37" s="60" t="e">
        <f>'５　当期生産費用'!I24</f>
        <v>#DIV/0!</v>
      </c>
      <c r="G37" s="111" t="s">
        <v>5</v>
      </c>
      <c r="H37" s="110"/>
      <c r="I37" s="41"/>
      <c r="J37" s="281" t="s">
        <v>443</v>
      </c>
      <c r="K37" s="1" t="s">
        <v>530</v>
      </c>
    </row>
    <row r="38" spans="1:11" ht="21.75" customHeight="1">
      <c r="A38" s="429"/>
      <c r="B38" s="468"/>
      <c r="C38" s="469"/>
      <c r="D38" s="438" t="s">
        <v>148</v>
      </c>
      <c r="E38" s="435"/>
      <c r="F38" s="60" t="e">
        <f>'５　当期生産費用'!I6</f>
        <v>#DIV/0!</v>
      </c>
      <c r="G38" s="111" t="s">
        <v>5</v>
      </c>
      <c r="H38" s="110"/>
      <c r="I38" s="41"/>
      <c r="J38" s="281" t="s">
        <v>472</v>
      </c>
      <c r="K38" s="1" t="s">
        <v>531</v>
      </c>
    </row>
    <row r="39" spans="1:11" ht="21.75" customHeight="1">
      <c r="A39" s="429"/>
      <c r="B39" s="468"/>
      <c r="C39" s="469"/>
      <c r="D39" s="438" t="s">
        <v>64</v>
      </c>
      <c r="E39" s="435"/>
      <c r="F39" s="60" t="e">
        <f>'５　当期生産費用'!I7</f>
        <v>#DIV/0!</v>
      </c>
      <c r="G39" s="111" t="s">
        <v>5</v>
      </c>
      <c r="H39" s="110"/>
      <c r="I39" s="41"/>
      <c r="J39" s="281" t="s">
        <v>473</v>
      </c>
      <c r="K39" s="1" t="s">
        <v>532</v>
      </c>
    </row>
    <row r="40" spans="1:11" ht="21.75" customHeight="1">
      <c r="A40" s="429"/>
      <c r="B40" s="468"/>
      <c r="C40" s="469"/>
      <c r="D40" s="438" t="s">
        <v>65</v>
      </c>
      <c r="E40" s="435"/>
      <c r="F40" s="60" t="e">
        <f>'５　当期生産費用'!I12</f>
        <v>#DIV/0!</v>
      </c>
      <c r="G40" s="111" t="s">
        <v>5</v>
      </c>
      <c r="H40" s="110"/>
      <c r="I40" s="41"/>
      <c r="J40" s="281" t="s">
        <v>474</v>
      </c>
      <c r="K40" s="1" t="s">
        <v>533</v>
      </c>
    </row>
    <row r="41" spans="1:11" ht="21.75" customHeight="1">
      <c r="A41" s="452"/>
      <c r="B41" s="470"/>
      <c r="C41" s="471"/>
      <c r="D41" s="438" t="s">
        <v>66</v>
      </c>
      <c r="E41" s="435"/>
      <c r="F41" s="60" t="e">
        <f>'５　当期生産費用'!I19</f>
        <v>#DIV/0!</v>
      </c>
      <c r="G41" s="111" t="s">
        <v>5</v>
      </c>
      <c r="H41" s="110"/>
      <c r="I41" s="41"/>
      <c r="J41" s="281" t="s">
        <v>475</v>
      </c>
      <c r="K41" s="1" t="s">
        <v>534</v>
      </c>
    </row>
    <row r="42" spans="1:11" ht="21" customHeight="1">
      <c r="A42" s="428" t="s">
        <v>4</v>
      </c>
      <c r="B42" s="463" t="s">
        <v>137</v>
      </c>
      <c r="C42" s="438" t="s">
        <v>136</v>
      </c>
      <c r="D42" s="459"/>
      <c r="E42" s="439"/>
      <c r="F42" s="61" t="e">
        <f>F12/F10</f>
        <v>#DIV/0!</v>
      </c>
      <c r="G42" s="108" t="s">
        <v>74</v>
      </c>
      <c r="H42" s="110"/>
      <c r="I42" s="41"/>
      <c r="J42" s="281" t="s">
        <v>476</v>
      </c>
      <c r="K42" s="1" t="s">
        <v>471</v>
      </c>
    </row>
    <row r="43" spans="1:11" ht="21" customHeight="1">
      <c r="A43" s="429"/>
      <c r="B43" s="464"/>
      <c r="C43" s="438" t="s">
        <v>134</v>
      </c>
      <c r="D43" s="459"/>
      <c r="E43" s="439"/>
      <c r="F43" s="61" t="e">
        <f>(F13+F14)/F10</f>
        <v>#DIV/0!</v>
      </c>
      <c r="G43" s="108" t="s">
        <v>74</v>
      </c>
      <c r="H43" s="110"/>
      <c r="I43" s="41"/>
      <c r="J43" s="281" t="s">
        <v>536</v>
      </c>
      <c r="K43" s="1" t="s">
        <v>535</v>
      </c>
    </row>
    <row r="44" spans="1:12" ht="21" customHeight="1">
      <c r="A44" s="429"/>
      <c r="B44" s="464"/>
      <c r="C44" s="441" t="s">
        <v>319</v>
      </c>
      <c r="D44" s="442"/>
      <c r="E44" s="443"/>
      <c r="F44" s="56"/>
      <c r="G44" s="36" t="s">
        <v>75</v>
      </c>
      <c r="H44" s="110"/>
      <c r="I44" s="41"/>
      <c r="L44" s="1" t="s">
        <v>463</v>
      </c>
    </row>
    <row r="45" spans="1:9" ht="21" customHeight="1">
      <c r="A45" s="429"/>
      <c r="B45" s="464"/>
      <c r="C45" s="463" t="s">
        <v>138</v>
      </c>
      <c r="D45" s="6" t="s">
        <v>142</v>
      </c>
      <c r="E45" s="32"/>
      <c r="F45" s="56"/>
      <c r="G45" s="36" t="s">
        <v>76</v>
      </c>
      <c r="H45" s="110"/>
      <c r="I45" s="41"/>
    </row>
    <row r="46" spans="1:9" ht="21" customHeight="1">
      <c r="A46" s="429"/>
      <c r="B46" s="464"/>
      <c r="C46" s="464"/>
      <c r="D46" s="6" t="s">
        <v>143</v>
      </c>
      <c r="E46" s="32"/>
      <c r="F46" s="56"/>
      <c r="G46" s="36" t="s">
        <v>173</v>
      </c>
      <c r="H46" s="110"/>
      <c r="I46" s="41"/>
    </row>
    <row r="47" spans="1:13" ht="21" customHeight="1">
      <c r="A47" s="429"/>
      <c r="B47" s="464"/>
      <c r="C47" s="464"/>
      <c r="D47" s="70" t="s">
        <v>139</v>
      </c>
      <c r="E47" s="71"/>
      <c r="F47" s="72" t="e">
        <f>F46/F45</f>
        <v>#DIV/0!</v>
      </c>
      <c r="G47" s="108" t="s">
        <v>104</v>
      </c>
      <c r="H47" s="110"/>
      <c r="I47" s="41"/>
      <c r="L47" s="1" t="s">
        <v>541</v>
      </c>
      <c r="M47" s="1" t="s">
        <v>537</v>
      </c>
    </row>
    <row r="48" spans="1:9" ht="21" customHeight="1">
      <c r="A48" s="429"/>
      <c r="B48" s="464"/>
      <c r="C48" s="465"/>
      <c r="D48" s="6" t="s">
        <v>174</v>
      </c>
      <c r="E48" s="32"/>
      <c r="F48" s="45"/>
      <c r="G48" s="36" t="s">
        <v>5</v>
      </c>
      <c r="H48" s="110"/>
      <c r="I48" s="41"/>
    </row>
    <row r="49" spans="1:9" ht="21" customHeight="1">
      <c r="A49" s="429"/>
      <c r="B49" s="464"/>
      <c r="C49" s="463" t="s">
        <v>141</v>
      </c>
      <c r="D49" s="6" t="s">
        <v>142</v>
      </c>
      <c r="E49" s="32"/>
      <c r="F49" s="56"/>
      <c r="G49" s="36" t="s">
        <v>165</v>
      </c>
      <c r="H49" s="110"/>
      <c r="I49" s="41"/>
    </row>
    <row r="50" spans="1:9" ht="21" customHeight="1">
      <c r="A50" s="429"/>
      <c r="B50" s="464"/>
      <c r="C50" s="464"/>
      <c r="D50" s="6" t="s">
        <v>143</v>
      </c>
      <c r="E50" s="32"/>
      <c r="F50" s="56"/>
      <c r="G50" s="36" t="s">
        <v>173</v>
      </c>
      <c r="H50" s="110"/>
      <c r="I50" s="41"/>
    </row>
    <row r="51" spans="1:13" ht="21" customHeight="1">
      <c r="A51" s="429"/>
      <c r="B51" s="464"/>
      <c r="C51" s="464"/>
      <c r="D51" s="70" t="s">
        <v>139</v>
      </c>
      <c r="E51" s="71"/>
      <c r="F51" s="72" t="e">
        <f>F50/F49</f>
        <v>#DIV/0!</v>
      </c>
      <c r="G51" s="108" t="s">
        <v>104</v>
      </c>
      <c r="H51" s="110"/>
      <c r="I51" s="41"/>
      <c r="L51" s="1" t="s">
        <v>541</v>
      </c>
      <c r="M51" s="1" t="s">
        <v>537</v>
      </c>
    </row>
    <row r="52" spans="1:9" ht="21" customHeight="1">
      <c r="A52" s="429"/>
      <c r="B52" s="465"/>
      <c r="C52" s="465"/>
      <c r="D52" s="6" t="s">
        <v>174</v>
      </c>
      <c r="E52" s="32"/>
      <c r="F52" s="45"/>
      <c r="G52" s="36" t="s">
        <v>5</v>
      </c>
      <c r="H52" s="110"/>
      <c r="I52" s="41"/>
    </row>
    <row r="53" spans="1:9" ht="21" customHeight="1">
      <c r="A53" s="429"/>
      <c r="B53" s="463" t="s">
        <v>6</v>
      </c>
      <c r="C53" s="441" t="s">
        <v>67</v>
      </c>
      <c r="D53" s="442"/>
      <c r="E53" s="443"/>
      <c r="F53" s="62"/>
      <c r="G53" s="36" t="s">
        <v>175</v>
      </c>
      <c r="H53" s="110"/>
      <c r="I53" s="41"/>
    </row>
    <row r="54" spans="1:9" ht="21" customHeight="1">
      <c r="A54" s="429"/>
      <c r="B54" s="464"/>
      <c r="C54" s="441" t="s">
        <v>145</v>
      </c>
      <c r="D54" s="442"/>
      <c r="E54" s="443"/>
      <c r="F54" s="62"/>
      <c r="G54" s="36" t="s">
        <v>176</v>
      </c>
      <c r="H54" s="110"/>
      <c r="I54" s="41"/>
    </row>
    <row r="55" spans="1:9" ht="21" customHeight="1">
      <c r="A55" s="429"/>
      <c r="B55" s="464"/>
      <c r="C55" s="441" t="s">
        <v>169</v>
      </c>
      <c r="D55" s="442"/>
      <c r="E55" s="443"/>
      <c r="F55" s="63"/>
      <c r="G55" s="36" t="s">
        <v>177</v>
      </c>
      <c r="H55" s="110"/>
      <c r="I55" s="41"/>
    </row>
    <row r="56" spans="1:12" ht="21" customHeight="1">
      <c r="A56" s="429"/>
      <c r="B56" s="465"/>
      <c r="C56" s="441" t="s">
        <v>68</v>
      </c>
      <c r="D56" s="442"/>
      <c r="E56" s="443"/>
      <c r="F56" s="56"/>
      <c r="G56" s="36" t="s">
        <v>178</v>
      </c>
      <c r="H56" s="110"/>
      <c r="I56" s="41"/>
      <c r="L56" s="1" t="s">
        <v>463</v>
      </c>
    </row>
    <row r="57" spans="1:9" ht="21" customHeight="1">
      <c r="A57" s="428" t="s">
        <v>4</v>
      </c>
      <c r="B57" s="436" t="s">
        <v>98</v>
      </c>
      <c r="C57" s="460" t="s">
        <v>565</v>
      </c>
      <c r="D57" s="445" t="s">
        <v>84</v>
      </c>
      <c r="E57" s="47" t="s">
        <v>85</v>
      </c>
      <c r="F57" s="64"/>
      <c r="G57" s="36" t="s">
        <v>76</v>
      </c>
      <c r="H57" s="110"/>
      <c r="I57" s="41"/>
    </row>
    <row r="58" spans="1:9" ht="21" customHeight="1">
      <c r="A58" s="429"/>
      <c r="B58" s="437"/>
      <c r="C58" s="460"/>
      <c r="D58" s="445"/>
      <c r="E58" s="47" t="s">
        <v>86</v>
      </c>
      <c r="F58" s="64"/>
      <c r="G58" s="36" t="s">
        <v>179</v>
      </c>
      <c r="H58" s="110"/>
      <c r="I58" s="41"/>
    </row>
    <row r="59" spans="1:9" ht="21" customHeight="1">
      <c r="A59" s="429"/>
      <c r="B59" s="437"/>
      <c r="C59" s="460"/>
      <c r="D59" s="444" t="s">
        <v>144</v>
      </c>
      <c r="E59" s="47" t="s">
        <v>85</v>
      </c>
      <c r="F59" s="64"/>
      <c r="G59" s="36" t="s">
        <v>76</v>
      </c>
      <c r="H59" s="110"/>
      <c r="I59" s="41"/>
    </row>
    <row r="60" spans="1:9" ht="21" customHeight="1">
      <c r="A60" s="429"/>
      <c r="B60" s="437"/>
      <c r="C60" s="460"/>
      <c r="D60" s="445"/>
      <c r="E60" s="47" t="s">
        <v>86</v>
      </c>
      <c r="F60" s="64"/>
      <c r="G60" s="36" t="s">
        <v>179</v>
      </c>
      <c r="H60" s="110"/>
      <c r="I60" s="41"/>
    </row>
    <row r="61" spans="1:13" ht="21" customHeight="1">
      <c r="A61" s="429"/>
      <c r="B61" s="437"/>
      <c r="C61" s="460"/>
      <c r="D61" s="438" t="s">
        <v>88</v>
      </c>
      <c r="E61" s="439"/>
      <c r="F61" s="290">
        <f>F59-F57</f>
        <v>0</v>
      </c>
      <c r="G61" s="288" t="s">
        <v>76</v>
      </c>
      <c r="H61" s="110"/>
      <c r="I61" s="41"/>
      <c r="M61" s="1" t="s">
        <v>538</v>
      </c>
    </row>
    <row r="62" spans="1:13" ht="21" customHeight="1">
      <c r="A62" s="429"/>
      <c r="B62" s="437"/>
      <c r="C62" s="460"/>
      <c r="D62" s="438" t="s">
        <v>89</v>
      </c>
      <c r="E62" s="440"/>
      <c r="F62" s="291" t="e">
        <f>(F60-F58)/F61</f>
        <v>#DIV/0!</v>
      </c>
      <c r="G62" s="288" t="s">
        <v>180</v>
      </c>
      <c r="H62" s="110"/>
      <c r="I62" s="41"/>
      <c r="L62" s="1" t="s">
        <v>541</v>
      </c>
      <c r="M62" s="1" t="s">
        <v>539</v>
      </c>
    </row>
    <row r="63" spans="1:12" ht="21" customHeight="1">
      <c r="A63" s="429"/>
      <c r="B63" s="437"/>
      <c r="C63" s="460"/>
      <c r="D63" s="441" t="s">
        <v>90</v>
      </c>
      <c r="E63" s="449"/>
      <c r="F63" s="65"/>
      <c r="G63" s="36" t="s">
        <v>181</v>
      </c>
      <c r="H63" s="110"/>
      <c r="I63" s="41"/>
      <c r="L63" s="1" t="s">
        <v>463</v>
      </c>
    </row>
    <row r="64" spans="1:9" ht="21" customHeight="1">
      <c r="A64" s="429"/>
      <c r="B64" s="437"/>
      <c r="C64" s="460"/>
      <c r="D64" s="441" t="s">
        <v>91</v>
      </c>
      <c r="E64" s="449"/>
      <c r="F64" s="66"/>
      <c r="G64" s="36" t="s">
        <v>5</v>
      </c>
      <c r="H64" s="110"/>
      <c r="I64" s="41"/>
    </row>
    <row r="65" spans="1:9" ht="21" customHeight="1">
      <c r="A65" s="429"/>
      <c r="B65" s="437"/>
      <c r="C65" s="460"/>
      <c r="D65" s="441" t="s">
        <v>92</v>
      </c>
      <c r="E65" s="449"/>
      <c r="F65" s="66"/>
      <c r="G65" s="36" t="s">
        <v>5</v>
      </c>
      <c r="H65" s="110"/>
      <c r="I65" s="41"/>
    </row>
    <row r="66" spans="1:9" ht="21" customHeight="1">
      <c r="A66" s="429"/>
      <c r="B66" s="437"/>
      <c r="C66" s="460"/>
      <c r="D66" s="441" t="s">
        <v>93</v>
      </c>
      <c r="E66" s="449"/>
      <c r="F66" s="66"/>
      <c r="G66" s="36" t="s">
        <v>5</v>
      </c>
      <c r="H66" s="110"/>
      <c r="I66" s="41"/>
    </row>
    <row r="67" spans="1:12" ht="21" customHeight="1">
      <c r="A67" s="429"/>
      <c r="B67" s="437"/>
      <c r="C67" s="460"/>
      <c r="D67" s="441" t="s">
        <v>94</v>
      </c>
      <c r="E67" s="449"/>
      <c r="F67" s="67"/>
      <c r="G67" s="36" t="s">
        <v>182</v>
      </c>
      <c r="H67" s="110"/>
      <c r="I67" s="41"/>
      <c r="L67" s="1" t="s">
        <v>463</v>
      </c>
    </row>
    <row r="68" spans="1:9" ht="21" customHeight="1">
      <c r="A68" s="429"/>
      <c r="B68" s="437"/>
      <c r="C68" s="460"/>
      <c r="D68" s="441" t="s">
        <v>95</v>
      </c>
      <c r="E68" s="449"/>
      <c r="F68" s="66"/>
      <c r="G68" s="36" t="s">
        <v>5</v>
      </c>
      <c r="H68" s="110"/>
      <c r="I68" s="41"/>
    </row>
    <row r="69" spans="1:9" ht="21" customHeight="1">
      <c r="A69" s="429"/>
      <c r="B69" s="437"/>
      <c r="C69" s="460"/>
      <c r="D69" s="441" t="s">
        <v>96</v>
      </c>
      <c r="E69" s="449"/>
      <c r="F69" s="66"/>
      <c r="G69" s="36" t="s">
        <v>5</v>
      </c>
      <c r="H69" s="110"/>
      <c r="I69" s="41"/>
    </row>
    <row r="70" spans="1:9" ht="21" customHeight="1">
      <c r="A70" s="429"/>
      <c r="B70" s="437"/>
      <c r="C70" s="446" t="s">
        <v>220</v>
      </c>
      <c r="D70" s="450" t="s">
        <v>84</v>
      </c>
      <c r="E70" s="48" t="s">
        <v>160</v>
      </c>
      <c r="F70" s="64"/>
      <c r="G70" s="36" t="s">
        <v>76</v>
      </c>
      <c r="H70" s="110"/>
      <c r="I70" s="41"/>
    </row>
    <row r="71" spans="1:9" ht="21" customHeight="1">
      <c r="A71" s="429"/>
      <c r="B71" s="437"/>
      <c r="C71" s="447"/>
      <c r="D71" s="445"/>
      <c r="E71" s="47" t="s">
        <v>86</v>
      </c>
      <c r="F71" s="64"/>
      <c r="G71" s="36" t="s">
        <v>179</v>
      </c>
      <c r="H71" s="110"/>
      <c r="I71" s="41"/>
    </row>
    <row r="72" spans="1:9" ht="21" customHeight="1">
      <c r="A72" s="429"/>
      <c r="B72" s="437"/>
      <c r="C72" s="447"/>
      <c r="D72" s="444" t="s">
        <v>97</v>
      </c>
      <c r="E72" s="49" t="s">
        <v>159</v>
      </c>
      <c r="F72" s="64"/>
      <c r="G72" s="36" t="s">
        <v>76</v>
      </c>
      <c r="H72" s="110"/>
      <c r="I72" s="41"/>
    </row>
    <row r="73" spans="1:9" ht="21" customHeight="1">
      <c r="A73" s="429"/>
      <c r="B73" s="437"/>
      <c r="C73" s="447"/>
      <c r="D73" s="445"/>
      <c r="E73" s="49" t="s">
        <v>87</v>
      </c>
      <c r="F73" s="64"/>
      <c r="G73" s="36" t="s">
        <v>183</v>
      </c>
      <c r="H73" s="110"/>
      <c r="I73" s="41"/>
    </row>
    <row r="74" spans="1:13" ht="21" customHeight="1">
      <c r="A74" s="429"/>
      <c r="B74" s="437"/>
      <c r="C74" s="447"/>
      <c r="D74" s="438" t="s">
        <v>88</v>
      </c>
      <c r="E74" s="439"/>
      <c r="F74" s="290">
        <f>F72-F70</f>
        <v>0</v>
      </c>
      <c r="G74" s="288" t="s">
        <v>76</v>
      </c>
      <c r="H74" s="110"/>
      <c r="I74" s="41"/>
      <c r="M74" s="1" t="s">
        <v>538</v>
      </c>
    </row>
    <row r="75" spans="1:13" ht="21" customHeight="1">
      <c r="A75" s="429"/>
      <c r="B75" s="437"/>
      <c r="C75" s="447"/>
      <c r="D75" s="438" t="s">
        <v>89</v>
      </c>
      <c r="E75" s="440"/>
      <c r="F75" s="291" t="e">
        <f>(F73-F71)/F74</f>
        <v>#DIV/0!</v>
      </c>
      <c r="G75" s="288" t="s">
        <v>180</v>
      </c>
      <c r="H75" s="110"/>
      <c r="I75" s="41"/>
      <c r="L75" s="1" t="s">
        <v>541</v>
      </c>
      <c r="M75" s="1" t="s">
        <v>539</v>
      </c>
    </row>
    <row r="76" spans="1:12" ht="21" customHeight="1">
      <c r="A76" s="429"/>
      <c r="B76" s="437"/>
      <c r="C76" s="447"/>
      <c r="D76" s="441" t="s">
        <v>90</v>
      </c>
      <c r="E76" s="449"/>
      <c r="F76" s="67"/>
      <c r="G76" s="36" t="s">
        <v>184</v>
      </c>
      <c r="H76" s="110"/>
      <c r="I76" s="41"/>
      <c r="L76" s="1" t="s">
        <v>463</v>
      </c>
    </row>
    <row r="77" spans="1:9" ht="21" customHeight="1">
      <c r="A77" s="429"/>
      <c r="B77" s="437"/>
      <c r="C77" s="447"/>
      <c r="D77" s="441" t="s">
        <v>91</v>
      </c>
      <c r="E77" s="449"/>
      <c r="F77" s="66"/>
      <c r="G77" s="36" t="s">
        <v>5</v>
      </c>
      <c r="H77" s="110"/>
      <c r="I77" s="41"/>
    </row>
    <row r="78" spans="1:9" ht="21" customHeight="1">
      <c r="A78" s="429"/>
      <c r="B78" s="437"/>
      <c r="C78" s="447"/>
      <c r="D78" s="441" t="s">
        <v>92</v>
      </c>
      <c r="E78" s="449"/>
      <c r="F78" s="66"/>
      <c r="G78" s="36" t="s">
        <v>5</v>
      </c>
      <c r="H78" s="110"/>
      <c r="I78" s="41"/>
    </row>
    <row r="79" spans="1:9" ht="21" customHeight="1">
      <c r="A79" s="429"/>
      <c r="B79" s="437"/>
      <c r="C79" s="447"/>
      <c r="D79" s="441" t="s">
        <v>93</v>
      </c>
      <c r="E79" s="449"/>
      <c r="F79" s="66"/>
      <c r="G79" s="36" t="s">
        <v>5</v>
      </c>
      <c r="H79" s="110"/>
      <c r="I79" s="41"/>
    </row>
    <row r="80" spans="1:12" ht="21" customHeight="1">
      <c r="A80" s="429"/>
      <c r="B80" s="437"/>
      <c r="C80" s="447"/>
      <c r="D80" s="441" t="s">
        <v>94</v>
      </c>
      <c r="E80" s="449"/>
      <c r="F80" s="67"/>
      <c r="G80" s="36" t="s">
        <v>182</v>
      </c>
      <c r="H80" s="110"/>
      <c r="I80" s="41"/>
      <c r="L80" s="1" t="s">
        <v>463</v>
      </c>
    </row>
    <row r="81" spans="1:9" ht="21" customHeight="1">
      <c r="A81" s="429"/>
      <c r="B81" s="437"/>
      <c r="C81" s="447"/>
      <c r="D81" s="441" t="s">
        <v>95</v>
      </c>
      <c r="E81" s="449"/>
      <c r="F81" s="66"/>
      <c r="G81" s="36" t="s">
        <v>5</v>
      </c>
      <c r="H81" s="110"/>
      <c r="I81" s="41"/>
    </row>
    <row r="82" spans="1:9" ht="21" customHeight="1">
      <c r="A82" s="452"/>
      <c r="B82" s="437"/>
      <c r="C82" s="448"/>
      <c r="D82" s="441" t="s">
        <v>96</v>
      </c>
      <c r="E82" s="449"/>
      <c r="F82" s="66"/>
      <c r="G82" s="36" t="s">
        <v>5</v>
      </c>
      <c r="H82" s="110"/>
      <c r="I82" s="41"/>
    </row>
    <row r="83" spans="1:9" ht="21" customHeight="1">
      <c r="A83" s="428" t="s">
        <v>8</v>
      </c>
      <c r="B83" s="441" t="s">
        <v>70</v>
      </c>
      <c r="C83" s="442"/>
      <c r="D83" s="442"/>
      <c r="E83" s="443"/>
      <c r="F83" s="68"/>
      <c r="G83" s="36" t="s">
        <v>5</v>
      </c>
      <c r="H83" s="110"/>
      <c r="I83" s="41"/>
    </row>
    <row r="84" spans="1:9" ht="21" customHeight="1">
      <c r="A84" s="429"/>
      <c r="B84" s="441" t="s">
        <v>71</v>
      </c>
      <c r="C84" s="442"/>
      <c r="D84" s="442"/>
      <c r="E84" s="443"/>
      <c r="F84" s="59" t="e">
        <f>F83/F10</f>
        <v>#DIV/0!</v>
      </c>
      <c r="G84" s="36" t="s">
        <v>5</v>
      </c>
      <c r="H84" s="110"/>
      <c r="I84" s="41"/>
    </row>
    <row r="85" spans="1:9" ht="21" customHeight="1">
      <c r="A85" s="429"/>
      <c r="B85" s="441" t="s">
        <v>72</v>
      </c>
      <c r="C85" s="442"/>
      <c r="D85" s="442"/>
      <c r="E85" s="443"/>
      <c r="F85" s="68"/>
      <c r="G85" s="36" t="s">
        <v>5</v>
      </c>
      <c r="H85" s="110"/>
      <c r="I85" s="41"/>
    </row>
    <row r="86" spans="1:11" ht="21" customHeight="1">
      <c r="A86" s="429"/>
      <c r="B86" s="422" t="s">
        <v>227</v>
      </c>
      <c r="C86" s="423"/>
      <c r="D86" s="423"/>
      <c r="E86" s="424"/>
      <c r="F86" s="59" t="e">
        <f>F83/(F15+F16+F17)</f>
        <v>#DIV/0!</v>
      </c>
      <c r="G86" s="156" t="s">
        <v>5</v>
      </c>
      <c r="H86" s="114"/>
      <c r="I86" s="40"/>
      <c r="K86" s="1" t="s">
        <v>540</v>
      </c>
    </row>
    <row r="87" spans="1:11" ht="21" customHeight="1" thickBot="1">
      <c r="A87" s="430"/>
      <c r="B87" s="425" t="s">
        <v>228</v>
      </c>
      <c r="C87" s="426"/>
      <c r="D87" s="426"/>
      <c r="E87" s="427"/>
      <c r="F87" s="69"/>
      <c r="G87" s="107" t="s">
        <v>5</v>
      </c>
      <c r="H87" s="112"/>
      <c r="I87" s="113"/>
      <c r="K87" s="1" t="s">
        <v>540</v>
      </c>
    </row>
    <row r="88" spans="1:7" ht="15" customHeight="1" thickBot="1">
      <c r="A88" s="8"/>
      <c r="B88" s="8"/>
      <c r="C88" s="8"/>
      <c r="D88" s="8"/>
      <c r="E88" s="8"/>
      <c r="F88" s="9"/>
      <c r="G88" s="10"/>
    </row>
    <row r="89" spans="1:12" ht="21.75" customHeight="1">
      <c r="A89" s="431" t="s">
        <v>157</v>
      </c>
      <c r="B89" s="73" t="s">
        <v>111</v>
      </c>
      <c r="C89" s="73"/>
      <c r="D89" s="73"/>
      <c r="E89" s="74"/>
      <c r="F89" s="75" t="e">
        <f>'６　損益計算書'!F36/'６　損益計算書'!F10*100</f>
        <v>#DIV/0!</v>
      </c>
      <c r="G89" s="109" t="s">
        <v>112</v>
      </c>
      <c r="H89" s="115"/>
      <c r="I89" s="116"/>
      <c r="J89" s="285" t="s">
        <v>477</v>
      </c>
      <c r="K89" s="8" t="s">
        <v>498</v>
      </c>
      <c r="L89" s="1" t="s">
        <v>463</v>
      </c>
    </row>
    <row r="90" spans="1:11" ht="21.75" customHeight="1">
      <c r="A90" s="432"/>
      <c r="B90" s="434" t="s">
        <v>69</v>
      </c>
      <c r="C90" s="434"/>
      <c r="D90" s="434"/>
      <c r="E90" s="435"/>
      <c r="F90" s="52" t="e">
        <f>(F4+F5)/F10</f>
        <v>#DIV/0!</v>
      </c>
      <c r="G90" s="108" t="s">
        <v>7</v>
      </c>
      <c r="H90" s="110"/>
      <c r="I90" s="41"/>
      <c r="J90" s="1" t="s">
        <v>478</v>
      </c>
      <c r="K90" s="1" t="s">
        <v>479</v>
      </c>
    </row>
    <row r="91" spans="1:11" ht="21.75" customHeight="1">
      <c r="A91" s="432"/>
      <c r="B91" s="497" t="s">
        <v>168</v>
      </c>
      <c r="C91" s="434"/>
      <c r="D91" s="434"/>
      <c r="E91" s="439"/>
      <c r="F91" s="52" t="e">
        <f>(F4+F5)/(F15+F16+F17)</f>
        <v>#DIV/0!</v>
      </c>
      <c r="G91" s="108" t="s">
        <v>7</v>
      </c>
      <c r="H91" s="110"/>
      <c r="I91" s="41"/>
      <c r="J91" s="281" t="s">
        <v>480</v>
      </c>
      <c r="K91" s="1" t="s">
        <v>490</v>
      </c>
    </row>
    <row r="92" spans="1:11" ht="21.75" customHeight="1">
      <c r="A92" s="432"/>
      <c r="B92" s="77" t="s">
        <v>113</v>
      </c>
      <c r="C92" s="77"/>
      <c r="D92" s="77"/>
      <c r="E92" s="78"/>
      <c r="F92" s="79" t="e">
        <f>F21/F8</f>
        <v>#DIV/0!</v>
      </c>
      <c r="G92" s="79" t="s">
        <v>5</v>
      </c>
      <c r="H92" s="110"/>
      <c r="I92" s="41"/>
      <c r="J92" s="1" t="s">
        <v>482</v>
      </c>
      <c r="K92" s="1" t="s">
        <v>481</v>
      </c>
    </row>
    <row r="93" spans="1:11" ht="21.75" customHeight="1">
      <c r="A93" s="432"/>
      <c r="B93" s="77" t="s">
        <v>128</v>
      </c>
      <c r="C93" s="77"/>
      <c r="D93" s="77"/>
      <c r="E93" s="78"/>
      <c r="F93" s="80">
        <f>'６　損益計算書'!F36+'５　当期生産費用'!G12+'６　損益計算書'!F21</f>
        <v>0</v>
      </c>
      <c r="G93" s="79" t="s">
        <v>5</v>
      </c>
      <c r="H93" s="110"/>
      <c r="I93" s="41"/>
      <c r="J93" s="286" t="s">
        <v>484</v>
      </c>
      <c r="K93" s="8" t="s">
        <v>483</v>
      </c>
    </row>
    <row r="94" spans="1:11" ht="21.75" customHeight="1">
      <c r="A94" s="432"/>
      <c r="B94" s="77" t="s">
        <v>130</v>
      </c>
      <c r="C94" s="77"/>
      <c r="D94" s="77"/>
      <c r="E94" s="78"/>
      <c r="F94" s="79" t="e">
        <f>F93/(F8+F9)</f>
        <v>#DIV/0!</v>
      </c>
      <c r="G94" s="79" t="s">
        <v>5</v>
      </c>
      <c r="H94" s="110"/>
      <c r="I94" s="41"/>
      <c r="J94" s="286" t="s">
        <v>486</v>
      </c>
      <c r="K94" s="1" t="s">
        <v>485</v>
      </c>
    </row>
    <row r="95" spans="1:11" ht="21.75" customHeight="1">
      <c r="A95" s="432"/>
      <c r="B95" s="77" t="s">
        <v>131</v>
      </c>
      <c r="C95" s="77"/>
      <c r="D95" s="77"/>
      <c r="E95" s="78"/>
      <c r="F95" s="79" t="e">
        <f>F93/F8</f>
        <v>#DIV/0!</v>
      </c>
      <c r="G95" s="79" t="s">
        <v>5</v>
      </c>
      <c r="H95" s="110"/>
      <c r="I95" s="41"/>
      <c r="J95" s="286" t="s">
        <v>488</v>
      </c>
      <c r="K95" s="1" t="s">
        <v>487</v>
      </c>
    </row>
    <row r="96" spans="1:12" ht="21.75" customHeight="1" thickBot="1">
      <c r="A96" s="433"/>
      <c r="B96" s="81" t="s">
        <v>129</v>
      </c>
      <c r="C96" s="81"/>
      <c r="D96" s="81"/>
      <c r="E96" s="82"/>
      <c r="F96" s="83" t="e">
        <f>F93/(F4+F5)</f>
        <v>#DIV/0!</v>
      </c>
      <c r="G96" s="83" t="s">
        <v>5</v>
      </c>
      <c r="H96" s="112"/>
      <c r="I96" s="113"/>
      <c r="J96" s="1" t="s">
        <v>489</v>
      </c>
      <c r="K96" s="1" t="s">
        <v>499</v>
      </c>
      <c r="L96" s="1" t="s">
        <v>463</v>
      </c>
    </row>
    <row r="97" spans="1:9" ht="22.5" customHeight="1">
      <c r="A97" s="498" t="s">
        <v>344</v>
      </c>
      <c r="B97" s="498"/>
      <c r="C97" s="498"/>
      <c r="D97" s="498"/>
      <c r="E97" s="498"/>
      <c r="F97" s="498"/>
      <c r="G97" s="498"/>
      <c r="H97" s="498"/>
      <c r="I97" s="498"/>
    </row>
    <row r="98" spans="6:7" ht="9.75" customHeight="1">
      <c r="F98" s="100"/>
      <c r="G98" s="100"/>
    </row>
    <row r="99" spans="2:7" ht="20.25" customHeight="1">
      <c r="B99" s="21" t="s">
        <v>149</v>
      </c>
      <c r="C99" s="22"/>
      <c r="D99" s="11" t="s">
        <v>150</v>
      </c>
      <c r="E99" s="14"/>
      <c r="F99" s="27"/>
      <c r="G99" s="14"/>
    </row>
    <row r="100" spans="2:7" ht="20.25" customHeight="1">
      <c r="B100" s="23"/>
      <c r="C100" s="24"/>
      <c r="D100" s="11" t="s">
        <v>152</v>
      </c>
      <c r="E100" s="14"/>
      <c r="F100" s="27"/>
      <c r="G100" s="14"/>
    </row>
    <row r="101" spans="2:7" ht="20.25" customHeight="1">
      <c r="B101" s="23"/>
      <c r="C101" s="24"/>
      <c r="D101" s="11" t="s">
        <v>153</v>
      </c>
      <c r="E101" s="14"/>
      <c r="F101" s="27"/>
      <c r="G101" s="14"/>
    </row>
    <row r="102" spans="2:7" ht="20.25" customHeight="1">
      <c r="B102" s="23"/>
      <c r="C102" s="24"/>
      <c r="D102" s="11" t="s">
        <v>154</v>
      </c>
      <c r="E102" s="14"/>
      <c r="F102" s="27"/>
      <c r="G102" s="14"/>
    </row>
    <row r="103" spans="2:7" ht="20.25" customHeight="1">
      <c r="B103" s="23"/>
      <c r="C103" s="24"/>
      <c r="D103" s="11" t="s">
        <v>155</v>
      </c>
      <c r="E103" s="14"/>
      <c r="F103" s="27"/>
      <c r="G103" s="14"/>
    </row>
    <row r="104" spans="2:7" ht="20.25" customHeight="1">
      <c r="B104" s="25"/>
      <c r="C104" s="26"/>
      <c r="D104" s="11" t="s">
        <v>156</v>
      </c>
      <c r="E104" s="14"/>
      <c r="F104" s="28"/>
      <c r="G104" s="14" t="s">
        <v>151</v>
      </c>
    </row>
  </sheetData>
  <sheetProtection/>
  <mergeCells count="93">
    <mergeCell ref="B91:E91"/>
    <mergeCell ref="A97:I97"/>
    <mergeCell ref="A42:A56"/>
    <mergeCell ref="A57:A82"/>
    <mergeCell ref="D65:E65"/>
    <mergeCell ref="D59:D60"/>
    <mergeCell ref="C53:E53"/>
    <mergeCell ref="B53:B56"/>
    <mergeCell ref="C42:E42"/>
    <mergeCell ref="D68:E68"/>
    <mergeCell ref="F3:G3"/>
    <mergeCell ref="B4:C5"/>
    <mergeCell ref="B11:C11"/>
    <mergeCell ref="B12:E12"/>
    <mergeCell ref="B10:E10"/>
    <mergeCell ref="B8:D9"/>
    <mergeCell ref="D4:E4"/>
    <mergeCell ref="D5:E5"/>
    <mergeCell ref="A21:A41"/>
    <mergeCell ref="D15:E15"/>
    <mergeCell ref="D19:E19"/>
    <mergeCell ref="D40:E40"/>
    <mergeCell ref="B21:E21"/>
    <mergeCell ref="B23:C31"/>
    <mergeCell ref="D37:E37"/>
    <mergeCell ref="D27:E27"/>
    <mergeCell ref="D18:E18"/>
    <mergeCell ref="D36:E36"/>
    <mergeCell ref="D24:E24"/>
    <mergeCell ref="B13:C14"/>
    <mergeCell ref="D13:E13"/>
    <mergeCell ref="D17:E17"/>
    <mergeCell ref="B6:E6"/>
    <mergeCell ref="B7:E7"/>
    <mergeCell ref="B22:E22"/>
    <mergeCell ref="D26:E26"/>
    <mergeCell ref="D41:E41"/>
    <mergeCell ref="D25:E25"/>
    <mergeCell ref="D28:E28"/>
    <mergeCell ref="D14:E14"/>
    <mergeCell ref="C45:C48"/>
    <mergeCell ref="D29:E29"/>
    <mergeCell ref="B32:C41"/>
    <mergeCell ref="B42:B52"/>
    <mergeCell ref="C49:C52"/>
    <mergeCell ref="D39:E39"/>
    <mergeCell ref="D35:E35"/>
    <mergeCell ref="D66:E66"/>
    <mergeCell ref="C57:C69"/>
    <mergeCell ref="D57:D58"/>
    <mergeCell ref="C54:E54"/>
    <mergeCell ref="D63:E63"/>
    <mergeCell ref="D64:E64"/>
    <mergeCell ref="C56:E56"/>
    <mergeCell ref="A4:A20"/>
    <mergeCell ref="B15:C17"/>
    <mergeCell ref="B18:C20"/>
    <mergeCell ref="C43:E43"/>
    <mergeCell ref="D30:E30"/>
    <mergeCell ref="D34:E34"/>
    <mergeCell ref="D16:E16"/>
    <mergeCell ref="D20:E20"/>
    <mergeCell ref="D38:E38"/>
    <mergeCell ref="D33:E33"/>
    <mergeCell ref="D31:E31"/>
    <mergeCell ref="D67:E67"/>
    <mergeCell ref="D81:E81"/>
    <mergeCell ref="D78:E78"/>
    <mergeCell ref="D79:E79"/>
    <mergeCell ref="D80:E80"/>
    <mergeCell ref="D76:E76"/>
    <mergeCell ref="D69:E69"/>
    <mergeCell ref="C55:E55"/>
    <mergeCell ref="C44:E44"/>
    <mergeCell ref="B83:E83"/>
    <mergeCell ref="B84:E84"/>
    <mergeCell ref="D72:D73"/>
    <mergeCell ref="C70:C82"/>
    <mergeCell ref="D82:E82"/>
    <mergeCell ref="D77:E77"/>
    <mergeCell ref="D70:D71"/>
    <mergeCell ref="D75:E75"/>
    <mergeCell ref="D74:E74"/>
    <mergeCell ref="A2:I2"/>
    <mergeCell ref="B86:E86"/>
    <mergeCell ref="B87:E87"/>
    <mergeCell ref="A83:A87"/>
    <mergeCell ref="A89:A96"/>
    <mergeCell ref="B90:E90"/>
    <mergeCell ref="B57:B82"/>
    <mergeCell ref="D61:E61"/>
    <mergeCell ref="D62:E62"/>
    <mergeCell ref="B85:E85"/>
  </mergeCells>
  <printOptions/>
  <pageMargins left="0.7874015748031497" right="0.3937007874015748" top="0.5905511811023623" bottom="0.3937007874015748" header="0.5118110236220472" footer="0.2362204724409449"/>
  <pageSetup fitToHeight="0" fitToWidth="1" horizontalDpi="600" verticalDpi="600" orientation="portrait" paperSize="9" scale="71" r:id="rId1"/>
  <headerFooter alignWithMargins="0">
    <oddHeader>&amp;R※緑色のセルは自動計算となっておりますので、入力しないで下さい</oddHeader>
    <oddFooter>&amp;C添付資料　&amp;P ページ</oddFooter>
  </headerFooter>
  <rowBreaks count="1" manualBreakCount="1">
    <brk id="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5" zoomScaleNormal="80" zoomScaleSheetLayoutView="75" zoomScalePageLayoutView="0" workbookViewId="0" topLeftCell="A1">
      <pane xSplit="5" ySplit="1" topLeftCell="F2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A1" sqref="A1"/>
    </sheetView>
  </sheetViews>
  <sheetFormatPr defaultColWidth="11.00390625" defaultRowHeight="13.5"/>
  <cols>
    <col min="1" max="1" width="4.125" style="1" customWidth="1"/>
    <col min="2" max="2" width="5.50390625" style="1" customWidth="1"/>
    <col min="3" max="3" width="12.875" style="1" customWidth="1"/>
    <col min="4" max="4" width="10.875" style="1" customWidth="1"/>
    <col min="5" max="5" width="2.00390625" style="1" customWidth="1"/>
    <col min="6" max="6" width="18.625" style="1" customWidth="1"/>
    <col min="7" max="7" width="36.125" style="1" customWidth="1"/>
    <col min="8" max="8" width="3.50390625" style="1" bestFit="1" customWidth="1"/>
    <col min="9" max="9" width="26.125" style="1" bestFit="1" customWidth="1"/>
    <col min="10" max="16384" width="11.00390625" style="1" customWidth="1"/>
  </cols>
  <sheetData>
    <row r="1" spans="1:7" ht="33" customHeight="1">
      <c r="A1" s="127"/>
      <c r="B1" s="8"/>
      <c r="C1" s="8"/>
      <c r="D1" s="8"/>
      <c r="E1" s="8"/>
      <c r="F1" s="35"/>
      <c r="G1" s="118" t="str">
        <f ca="1">MID(CELL("filename"),SEARCH("[",CELL("filename"))+1,SEARCH("]",CELL("filename"))-SEARCH("[",CELL("filename"))-1)</f>
        <v>【肉用牛】県名_経営者名_診断年度.xls</v>
      </c>
    </row>
    <row r="2" spans="1:7" ht="33" customHeight="1" thickBot="1">
      <c r="A2" s="421" t="s">
        <v>316</v>
      </c>
      <c r="B2" s="421"/>
      <c r="C2" s="421"/>
      <c r="D2" s="421"/>
      <c r="E2" s="421"/>
      <c r="F2" s="421"/>
      <c r="G2" s="421"/>
    </row>
    <row r="3" spans="1:9" ht="36" customHeight="1">
      <c r="A3" s="508" t="s">
        <v>185</v>
      </c>
      <c r="B3" s="509"/>
      <c r="C3" s="509"/>
      <c r="D3" s="509"/>
      <c r="E3" s="510"/>
      <c r="F3" s="136" t="s">
        <v>224</v>
      </c>
      <c r="G3" s="129" t="s">
        <v>223</v>
      </c>
      <c r="H3" s="299" t="s">
        <v>542</v>
      </c>
      <c r="I3" s="298" t="s">
        <v>543</v>
      </c>
    </row>
    <row r="4" spans="1:8" ht="23.25" customHeight="1">
      <c r="A4" s="428" t="s">
        <v>194</v>
      </c>
      <c r="B4" s="17" t="s">
        <v>189</v>
      </c>
      <c r="C4" s="105"/>
      <c r="D4" s="105"/>
      <c r="E4" s="50"/>
      <c r="F4" s="137"/>
      <c r="G4" s="29"/>
      <c r="H4" s="1" t="s">
        <v>390</v>
      </c>
    </row>
    <row r="5" spans="1:8" ht="23.25" customHeight="1">
      <c r="A5" s="429"/>
      <c r="B5" s="17" t="s">
        <v>377</v>
      </c>
      <c r="C5" s="105"/>
      <c r="D5" s="105"/>
      <c r="E5" s="50"/>
      <c r="F5" s="137"/>
      <c r="G5" s="29"/>
      <c r="H5" s="1" t="s">
        <v>392</v>
      </c>
    </row>
    <row r="6" spans="1:8" ht="23.25" customHeight="1">
      <c r="A6" s="429"/>
      <c r="B6" s="17" t="s">
        <v>190</v>
      </c>
      <c r="C6" s="105"/>
      <c r="D6" s="13"/>
      <c r="E6" s="34"/>
      <c r="F6" s="137"/>
      <c r="G6" s="29"/>
      <c r="H6" s="1" t="s">
        <v>394</v>
      </c>
    </row>
    <row r="7" spans="1:8" ht="23.25" customHeight="1">
      <c r="A7" s="429"/>
      <c r="B7" s="17" t="s">
        <v>191</v>
      </c>
      <c r="C7" s="105"/>
      <c r="D7" s="13"/>
      <c r="E7" s="34"/>
      <c r="F7" s="137"/>
      <c r="G7" s="29"/>
      <c r="H7" s="1" t="s">
        <v>396</v>
      </c>
    </row>
    <row r="8" spans="1:8" ht="23.25" customHeight="1">
      <c r="A8" s="429"/>
      <c r="B8" s="17" t="s">
        <v>232</v>
      </c>
      <c r="C8" s="105"/>
      <c r="D8" s="13"/>
      <c r="E8" s="34"/>
      <c r="F8" s="137"/>
      <c r="G8" s="29"/>
      <c r="H8" s="281" t="s">
        <v>397</v>
      </c>
    </row>
    <row r="9" spans="1:8" ht="23.25" customHeight="1">
      <c r="A9" s="429"/>
      <c r="B9" s="17" t="s">
        <v>192</v>
      </c>
      <c r="C9" s="105"/>
      <c r="D9" s="13"/>
      <c r="E9" s="34"/>
      <c r="F9" s="137"/>
      <c r="G9" s="29"/>
      <c r="H9" s="1" t="s">
        <v>398</v>
      </c>
    </row>
    <row r="10" spans="1:8" ht="23.25" customHeight="1">
      <c r="A10" s="429"/>
      <c r="B10" s="17" t="s">
        <v>193</v>
      </c>
      <c r="C10" s="105"/>
      <c r="D10" s="13"/>
      <c r="E10" s="34"/>
      <c r="F10" s="137"/>
      <c r="G10" s="29"/>
      <c r="H10" s="1" t="s">
        <v>399</v>
      </c>
    </row>
    <row r="11" spans="1:8" ht="23.25" customHeight="1">
      <c r="A11" s="429"/>
      <c r="B11" s="17"/>
      <c r="C11" s="105"/>
      <c r="D11" s="13"/>
      <c r="E11" s="34"/>
      <c r="F11" s="137"/>
      <c r="G11" s="29"/>
      <c r="H11" s="1" t="s">
        <v>400</v>
      </c>
    </row>
    <row r="12" spans="1:9" ht="23.25" customHeight="1">
      <c r="A12" s="452"/>
      <c r="B12" s="502" t="s">
        <v>186</v>
      </c>
      <c r="C12" s="503"/>
      <c r="D12" s="503"/>
      <c r="E12" s="504"/>
      <c r="F12" s="555">
        <f>SUM(F4:F11)</f>
        <v>0</v>
      </c>
      <c r="G12" s="29"/>
      <c r="H12" s="1" t="s">
        <v>401</v>
      </c>
      <c r="I12" s="1" t="s">
        <v>456</v>
      </c>
    </row>
    <row r="13" spans="1:8" ht="23.25" customHeight="1">
      <c r="A13" s="499" t="s">
        <v>187</v>
      </c>
      <c r="B13" s="39" t="s">
        <v>233</v>
      </c>
      <c r="C13" s="13"/>
      <c r="D13" s="13"/>
      <c r="E13" s="34"/>
      <c r="F13" s="138"/>
      <c r="G13" s="106"/>
      <c r="H13" s="1" t="s">
        <v>457</v>
      </c>
    </row>
    <row r="14" spans="1:8" ht="23.25" customHeight="1">
      <c r="A14" s="500"/>
      <c r="B14" s="39" t="s">
        <v>234</v>
      </c>
      <c r="C14" s="13"/>
      <c r="D14" s="13"/>
      <c r="E14" s="34"/>
      <c r="F14" s="138"/>
      <c r="G14" s="106"/>
      <c r="H14" s="1" t="s">
        <v>458</v>
      </c>
    </row>
    <row r="15" spans="1:8" ht="23.25" customHeight="1">
      <c r="A15" s="500"/>
      <c r="B15" s="39" t="s">
        <v>158</v>
      </c>
      <c r="C15" s="13"/>
      <c r="D15" s="13"/>
      <c r="E15" s="34"/>
      <c r="F15" s="138"/>
      <c r="G15" s="106"/>
      <c r="H15" s="281" t="s">
        <v>407</v>
      </c>
    </row>
    <row r="16" spans="1:8" ht="23.25" customHeight="1">
      <c r="A16" s="500"/>
      <c r="B16" s="39" t="s">
        <v>188</v>
      </c>
      <c r="C16" s="13"/>
      <c r="D16" s="13"/>
      <c r="E16" s="34"/>
      <c r="F16" s="138"/>
      <c r="G16" s="106"/>
      <c r="H16" s="1" t="s">
        <v>454</v>
      </c>
    </row>
    <row r="17" spans="1:9" ht="23.25" customHeight="1">
      <c r="A17" s="501"/>
      <c r="B17" s="502" t="s">
        <v>186</v>
      </c>
      <c r="C17" s="503"/>
      <c r="D17" s="503"/>
      <c r="E17" s="504"/>
      <c r="F17" s="556">
        <f>SUM(F13:F16)</f>
        <v>0</v>
      </c>
      <c r="G17" s="106"/>
      <c r="H17" s="1" t="s">
        <v>460</v>
      </c>
      <c r="I17" s="1" t="s">
        <v>459</v>
      </c>
    </row>
    <row r="18" spans="1:9" ht="23.25" customHeight="1" thickBot="1">
      <c r="A18" s="505" t="s">
        <v>186</v>
      </c>
      <c r="B18" s="506"/>
      <c r="C18" s="506"/>
      <c r="D18" s="506"/>
      <c r="E18" s="507"/>
      <c r="F18" s="557">
        <f>F12+F17</f>
        <v>0</v>
      </c>
      <c r="G18" s="30"/>
      <c r="H18" s="1" t="s">
        <v>455</v>
      </c>
      <c r="I18" s="281" t="s">
        <v>461</v>
      </c>
    </row>
  </sheetData>
  <sheetProtection formatCells="0"/>
  <mergeCells count="7">
    <mergeCell ref="A2:G2"/>
    <mergeCell ref="A13:A17"/>
    <mergeCell ref="B17:E17"/>
    <mergeCell ref="A18:E18"/>
    <mergeCell ref="A3:E3"/>
    <mergeCell ref="A4:A12"/>
    <mergeCell ref="B12:E1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79" r:id="rId1"/>
  <headerFooter alignWithMargins="0">
    <oddHeader>&amp;R
</oddHeader>
    <oddFooter>&amp;C添付資料　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70" zoomScaleNormal="85" zoomScaleSheetLayoutView="70" zoomScalePageLayoutView="0" workbookViewId="0" topLeftCell="A1">
      <pane xSplit="6" ySplit="4" topLeftCell="G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A1" sqref="A1"/>
    </sheetView>
  </sheetViews>
  <sheetFormatPr defaultColWidth="11.00390625" defaultRowHeight="13.5"/>
  <cols>
    <col min="1" max="3" width="3.125" style="1" customWidth="1"/>
    <col min="4" max="4" width="17.50390625" style="1" customWidth="1"/>
    <col min="5" max="5" width="6.50390625" style="1" customWidth="1"/>
    <col min="6" max="6" width="3.875" style="1" customWidth="1"/>
    <col min="7" max="9" width="15.00390625" style="18" customWidth="1"/>
    <col min="10" max="10" width="44.75390625" style="5" customWidth="1"/>
    <col min="11" max="11" width="3.75390625" style="1" bestFit="1" customWidth="1"/>
    <col min="12" max="12" width="46.625" style="1" customWidth="1"/>
    <col min="13" max="16384" width="11.00390625" style="1" customWidth="1"/>
  </cols>
  <sheetData>
    <row r="1" spans="1:10" ht="22.5" customHeight="1">
      <c r="A1" s="46"/>
      <c r="J1" s="118" t="str">
        <f ca="1">MID(CELL("filename"),SEARCH("[",CELL("filename"))+1,SEARCH("]",CELL("filename"))-SEARCH("[",CELL("filename"))-1)</f>
        <v>【肉用牛】県名_経営者名_診断年度.xls</v>
      </c>
    </row>
    <row r="2" spans="1:10" ht="22.5" customHeight="1" thickBot="1">
      <c r="A2" s="421" t="s">
        <v>317</v>
      </c>
      <c r="B2" s="421"/>
      <c r="C2" s="421"/>
      <c r="D2" s="421"/>
      <c r="E2" s="421"/>
      <c r="F2" s="421"/>
      <c r="G2" s="421"/>
      <c r="H2" s="421"/>
      <c r="I2" s="421"/>
      <c r="J2" s="421"/>
    </row>
    <row r="3" spans="1:12" ht="30.75" customHeight="1">
      <c r="A3" s="530" t="s">
        <v>12</v>
      </c>
      <c r="B3" s="531"/>
      <c r="C3" s="531"/>
      <c r="D3" s="531"/>
      <c r="E3" s="531"/>
      <c r="F3" s="532"/>
      <c r="G3" s="133" t="s">
        <v>37</v>
      </c>
      <c r="H3" s="84" t="s">
        <v>82</v>
      </c>
      <c r="I3" s="84" t="s">
        <v>236</v>
      </c>
      <c r="J3" s="521" t="s">
        <v>170</v>
      </c>
      <c r="K3" s="528" t="s">
        <v>542</v>
      </c>
      <c r="L3" s="529" t="s">
        <v>543</v>
      </c>
    </row>
    <row r="4" spans="1:12" ht="21.75" customHeight="1" thickBot="1">
      <c r="A4" s="533"/>
      <c r="B4" s="534"/>
      <c r="C4" s="534"/>
      <c r="D4" s="534"/>
      <c r="E4" s="534"/>
      <c r="F4" s="535"/>
      <c r="G4" s="154" t="s">
        <v>60</v>
      </c>
      <c r="H4" s="155" t="s">
        <v>60</v>
      </c>
      <c r="I4" s="155" t="s">
        <v>60</v>
      </c>
      <c r="J4" s="522"/>
      <c r="K4" s="528"/>
      <c r="L4" s="529"/>
    </row>
    <row r="5" spans="1:11" ht="21.75" customHeight="1">
      <c r="A5" s="451" t="s">
        <v>225</v>
      </c>
      <c r="B5" s="536" t="s">
        <v>36</v>
      </c>
      <c r="C5" s="526" t="s">
        <v>13</v>
      </c>
      <c r="D5" s="527"/>
      <c r="E5" s="130"/>
      <c r="F5" s="50"/>
      <c r="G5" s="131"/>
      <c r="H5" s="132" t="e">
        <f>G5/'３　経営実績'!F$10</f>
        <v>#DIV/0!</v>
      </c>
      <c r="I5" s="132" t="e">
        <f>G5/('３　経営実績'!F$18+'３　経営実績'!F$19+'３　経営実績'!F$20)</f>
        <v>#DIV/0!</v>
      </c>
      <c r="J5" s="104"/>
      <c r="K5" s="1" t="s">
        <v>390</v>
      </c>
    </row>
    <row r="6" spans="1:11" ht="21.75" customHeight="1">
      <c r="A6" s="429"/>
      <c r="B6" s="537"/>
      <c r="C6" s="511" t="s">
        <v>14</v>
      </c>
      <c r="D6" s="512"/>
      <c r="E6" s="15"/>
      <c r="F6" s="34"/>
      <c r="G6" s="19"/>
      <c r="H6" s="86" t="e">
        <f>G6/'３　経営実績'!F$10</f>
        <v>#DIV/0!</v>
      </c>
      <c r="I6" s="86" t="e">
        <f>G6/('３　経営実績'!F$18+'３　経営実績'!F$19+'３　経営実績'!F$20)</f>
        <v>#DIV/0!</v>
      </c>
      <c r="J6" s="104"/>
      <c r="K6" s="1" t="s">
        <v>392</v>
      </c>
    </row>
    <row r="7" spans="1:11" ht="21.75" customHeight="1">
      <c r="A7" s="429"/>
      <c r="B7" s="537"/>
      <c r="C7" s="511" t="s">
        <v>15</v>
      </c>
      <c r="D7" s="512"/>
      <c r="E7" s="15"/>
      <c r="F7" s="34"/>
      <c r="G7" s="20"/>
      <c r="H7" s="86" t="e">
        <f>G7/'３　経営実績'!F$10</f>
        <v>#DIV/0!</v>
      </c>
      <c r="I7" s="86" t="e">
        <f>G7/('３　経営実績'!F$18+'３　経営実績'!F$19+'３　経営実績'!F$20)</f>
        <v>#DIV/0!</v>
      </c>
      <c r="J7" s="102"/>
      <c r="K7" s="1" t="s">
        <v>394</v>
      </c>
    </row>
    <row r="8" spans="1:11" ht="21.75" customHeight="1">
      <c r="A8" s="429"/>
      <c r="B8" s="537"/>
      <c r="C8" s="511" t="s">
        <v>16</v>
      </c>
      <c r="D8" s="512"/>
      <c r="E8" s="15"/>
      <c r="F8" s="34"/>
      <c r="G8" s="19"/>
      <c r="H8" s="86" t="e">
        <f>G8/'３　経営実績'!F$10</f>
        <v>#DIV/0!</v>
      </c>
      <c r="I8" s="86" t="e">
        <f>G8/('３　経営実績'!F$18+'３　経営実績'!F$19+'３　経営実績'!F$20)</f>
        <v>#DIV/0!</v>
      </c>
      <c r="J8" s="103"/>
      <c r="K8" s="1" t="s">
        <v>396</v>
      </c>
    </row>
    <row r="9" spans="1:11" ht="21.75" customHeight="1">
      <c r="A9" s="429"/>
      <c r="B9" s="537"/>
      <c r="C9" s="511" t="s">
        <v>17</v>
      </c>
      <c r="D9" s="512"/>
      <c r="E9" s="15"/>
      <c r="F9" s="34"/>
      <c r="G9" s="19"/>
      <c r="H9" s="86" t="e">
        <f>G9/'３　経営実績'!F$10</f>
        <v>#DIV/0!</v>
      </c>
      <c r="I9" s="86" t="e">
        <f>G9/('３　経営実績'!F$18+'３　経営実績'!F$19+'３　経営実績'!F$20)</f>
        <v>#DIV/0!</v>
      </c>
      <c r="J9" s="102"/>
      <c r="K9" s="281" t="s">
        <v>397</v>
      </c>
    </row>
    <row r="10" spans="1:11" ht="21.75" customHeight="1">
      <c r="A10" s="429"/>
      <c r="B10" s="537"/>
      <c r="C10" s="516" t="s">
        <v>18</v>
      </c>
      <c r="D10" s="7" t="s">
        <v>105</v>
      </c>
      <c r="E10" s="15"/>
      <c r="F10" s="34"/>
      <c r="G10" s="19"/>
      <c r="H10" s="86" t="e">
        <f>G10/'３　経営実績'!F$10</f>
        <v>#DIV/0!</v>
      </c>
      <c r="I10" s="86" t="e">
        <f>G10/('３　経営実績'!F$18+'３　経営実績'!F$19+'３　経営実績'!F$20)</f>
        <v>#DIV/0!</v>
      </c>
      <c r="J10" s="102"/>
      <c r="K10" s="1" t="s">
        <v>398</v>
      </c>
    </row>
    <row r="11" spans="1:11" ht="21.75" customHeight="1">
      <c r="A11" s="429"/>
      <c r="B11" s="537"/>
      <c r="C11" s="516"/>
      <c r="D11" s="7" t="s">
        <v>106</v>
      </c>
      <c r="E11" s="15"/>
      <c r="F11" s="34"/>
      <c r="G11" s="19"/>
      <c r="H11" s="86" t="e">
        <f>G11/'３　経営実績'!F$10</f>
        <v>#DIV/0!</v>
      </c>
      <c r="I11" s="86" t="e">
        <f>G11/('３　経営実績'!F$18+'３　経営実績'!F$19+'３　経営実績'!F$20)</f>
        <v>#DIV/0!</v>
      </c>
      <c r="J11" s="102"/>
      <c r="K11" s="1" t="s">
        <v>399</v>
      </c>
    </row>
    <row r="12" spans="1:12" ht="21.75" customHeight="1">
      <c r="A12" s="429"/>
      <c r="B12" s="537"/>
      <c r="C12" s="516"/>
      <c r="D12" s="89" t="s">
        <v>19</v>
      </c>
      <c r="E12" s="90"/>
      <c r="F12" s="87"/>
      <c r="G12" s="134">
        <f>SUM(G10:G11)</f>
        <v>0</v>
      </c>
      <c r="H12" s="86" t="e">
        <f>G12/'３　経営実績'!F$10</f>
        <v>#DIV/0!</v>
      </c>
      <c r="I12" s="86" t="e">
        <f>G12/('３　経営実績'!F$18+'３　経営実績'!F$19+'３　経営実績'!F$20)</f>
        <v>#DIV/0!</v>
      </c>
      <c r="J12" s="102"/>
      <c r="K12" s="1" t="s">
        <v>400</v>
      </c>
      <c r="L12" s="1" t="s">
        <v>429</v>
      </c>
    </row>
    <row r="13" spans="1:11" ht="21.75" customHeight="1">
      <c r="A13" s="429"/>
      <c r="B13" s="537"/>
      <c r="C13" s="511" t="s">
        <v>20</v>
      </c>
      <c r="D13" s="512"/>
      <c r="E13" s="15"/>
      <c r="F13" s="34"/>
      <c r="G13" s="19"/>
      <c r="H13" s="86" t="e">
        <f>G13/'３　経営実績'!F$10</f>
        <v>#DIV/0!</v>
      </c>
      <c r="I13" s="86" t="e">
        <f>G13/('３　経営実績'!F$18+'３　経営実績'!F$19+'３　経営実績'!F$20)</f>
        <v>#DIV/0!</v>
      </c>
      <c r="J13" s="102"/>
      <c r="K13" s="1" t="s">
        <v>401</v>
      </c>
    </row>
    <row r="14" spans="1:11" ht="21.75" customHeight="1">
      <c r="A14" s="429"/>
      <c r="B14" s="537"/>
      <c r="C14" s="511" t="s">
        <v>21</v>
      </c>
      <c r="D14" s="512"/>
      <c r="E14" s="15"/>
      <c r="F14" s="34"/>
      <c r="G14" s="19"/>
      <c r="H14" s="86" t="e">
        <f>G14/'３　経営実績'!F$10</f>
        <v>#DIV/0!</v>
      </c>
      <c r="I14" s="86" t="e">
        <f>G14/('３　経営実績'!F$18+'３　経営実績'!F$19+'３　経営実績'!F$20)</f>
        <v>#DIV/0!</v>
      </c>
      <c r="J14" s="102"/>
      <c r="K14" s="1" t="s">
        <v>403</v>
      </c>
    </row>
    <row r="15" spans="1:11" ht="21.75" customHeight="1">
      <c r="A15" s="429"/>
      <c r="B15" s="537"/>
      <c r="C15" s="511" t="s">
        <v>22</v>
      </c>
      <c r="D15" s="512"/>
      <c r="E15" s="15"/>
      <c r="F15" s="34"/>
      <c r="G15" s="19"/>
      <c r="H15" s="86" t="e">
        <f>G15/'３　経営実績'!F$10</f>
        <v>#DIV/0!</v>
      </c>
      <c r="I15" s="86" t="e">
        <f>G15/('３　経営実績'!F$18+'３　経営実績'!F$19+'３　経営実績'!F$20)</f>
        <v>#DIV/0!</v>
      </c>
      <c r="J15" s="102"/>
      <c r="K15" s="1" t="s">
        <v>405</v>
      </c>
    </row>
    <row r="16" spans="1:11" ht="21.75" customHeight="1">
      <c r="A16" s="429"/>
      <c r="B16" s="537"/>
      <c r="C16" s="523" t="s">
        <v>23</v>
      </c>
      <c r="D16" s="7" t="s">
        <v>25</v>
      </c>
      <c r="E16" s="15"/>
      <c r="F16" s="34"/>
      <c r="G16" s="19"/>
      <c r="H16" s="86" t="e">
        <f>G16/'３　経営実績'!F$10</f>
        <v>#DIV/0!</v>
      </c>
      <c r="I16" s="86" t="e">
        <f>G16/('３　経営実績'!F$18+'３　経営実績'!F$19+'３　経営実績'!F$20)</f>
        <v>#DIV/0!</v>
      </c>
      <c r="J16" s="102"/>
      <c r="K16" s="281" t="s">
        <v>408</v>
      </c>
    </row>
    <row r="17" spans="1:11" ht="21.75" customHeight="1">
      <c r="A17" s="429"/>
      <c r="B17" s="537"/>
      <c r="C17" s="524"/>
      <c r="D17" s="7" t="s">
        <v>26</v>
      </c>
      <c r="E17" s="15"/>
      <c r="F17" s="34"/>
      <c r="G17" s="19"/>
      <c r="H17" s="86" t="e">
        <f>G17/'３　経営実績'!F$10</f>
        <v>#DIV/0!</v>
      </c>
      <c r="I17" s="86" t="e">
        <f>G17/('３　経営実績'!F$18+'３　経営実績'!F$19+'３　経営実績'!F$20)</f>
        <v>#DIV/0!</v>
      </c>
      <c r="J17" s="102"/>
      <c r="K17" s="1" t="s">
        <v>430</v>
      </c>
    </row>
    <row r="18" spans="1:11" ht="21.75" customHeight="1">
      <c r="A18" s="429"/>
      <c r="B18" s="537"/>
      <c r="C18" s="524"/>
      <c r="D18" s="7" t="s">
        <v>24</v>
      </c>
      <c r="E18" s="15"/>
      <c r="F18" s="34"/>
      <c r="G18" s="19"/>
      <c r="H18" s="86" t="e">
        <f>G18/'３　経営実績'!F$10</f>
        <v>#DIV/0!</v>
      </c>
      <c r="I18" s="86" t="e">
        <f>G18/('３　経営実績'!F$18+'３　経営実績'!F$19+'３　経営実績'!F$20)</f>
        <v>#DIV/0!</v>
      </c>
      <c r="J18" s="102"/>
      <c r="K18" s="1" t="s">
        <v>431</v>
      </c>
    </row>
    <row r="19" spans="1:12" ht="21.75" customHeight="1">
      <c r="A19" s="429"/>
      <c r="B19" s="537"/>
      <c r="C19" s="525"/>
      <c r="D19" s="89" t="s">
        <v>19</v>
      </c>
      <c r="E19" s="90"/>
      <c r="F19" s="87"/>
      <c r="G19" s="134">
        <f>SUM(G16:G18)</f>
        <v>0</v>
      </c>
      <c r="H19" s="86" t="e">
        <f>G19/'３　経営実績'!F$10</f>
        <v>#DIV/0!</v>
      </c>
      <c r="I19" s="86" t="e">
        <f>G19/('３　経営実績'!F$18+'３　経営実績'!F$19+'３　経営実績'!F$20)</f>
        <v>#DIV/0!</v>
      </c>
      <c r="J19" s="102"/>
      <c r="K19" s="1" t="s">
        <v>432</v>
      </c>
      <c r="L19" s="1" t="s">
        <v>433</v>
      </c>
    </row>
    <row r="20" spans="1:11" ht="21.75" customHeight="1">
      <c r="A20" s="429"/>
      <c r="B20" s="537"/>
      <c r="C20" s="511" t="s">
        <v>27</v>
      </c>
      <c r="D20" s="512"/>
      <c r="E20" s="15"/>
      <c r="F20" s="34"/>
      <c r="G20" s="19"/>
      <c r="H20" s="86" t="e">
        <f>G20/'３　経営実績'!F$10</f>
        <v>#DIV/0!</v>
      </c>
      <c r="I20" s="86" t="e">
        <f>G20/('３　経営実績'!F$18+'３　経営実績'!F$19+'３　経営実績'!F$20)</f>
        <v>#DIV/0!</v>
      </c>
      <c r="J20" s="102"/>
      <c r="K20" s="1" t="s">
        <v>434</v>
      </c>
    </row>
    <row r="21" spans="1:11" ht="21.75" customHeight="1">
      <c r="A21" s="429"/>
      <c r="B21" s="537"/>
      <c r="C21" s="511" t="s">
        <v>28</v>
      </c>
      <c r="D21" s="512"/>
      <c r="E21" s="15"/>
      <c r="F21" s="34"/>
      <c r="G21" s="19"/>
      <c r="H21" s="86" t="e">
        <f>G21/'３　経営実績'!F$10</f>
        <v>#DIV/0!</v>
      </c>
      <c r="I21" s="86" t="e">
        <f>G21/('３　経営実績'!F$18+'３　経営実績'!F$19+'３　経営実績'!F$20)</f>
        <v>#DIV/0!</v>
      </c>
      <c r="J21" s="102"/>
      <c r="K21" s="1" t="s">
        <v>435</v>
      </c>
    </row>
    <row r="22" spans="1:11" ht="21.75" customHeight="1">
      <c r="A22" s="429"/>
      <c r="B22" s="537"/>
      <c r="C22" s="511" t="s">
        <v>29</v>
      </c>
      <c r="D22" s="512"/>
      <c r="E22" s="15"/>
      <c r="F22" s="34"/>
      <c r="G22" s="19"/>
      <c r="H22" s="86" t="e">
        <f>G22/'３　経営実績'!F$10</f>
        <v>#DIV/0!</v>
      </c>
      <c r="I22" s="86" t="e">
        <f>G22/('３　経営実績'!F$18+'３　経営実績'!F$19+'３　経営実績'!F$20)</f>
        <v>#DIV/0!</v>
      </c>
      <c r="J22" s="102"/>
      <c r="K22" s="1" t="s">
        <v>436</v>
      </c>
    </row>
    <row r="23" spans="1:11" ht="21.75" customHeight="1">
      <c r="A23" s="429"/>
      <c r="B23" s="537"/>
      <c r="C23" s="511" t="s">
        <v>30</v>
      </c>
      <c r="D23" s="512"/>
      <c r="E23" s="15"/>
      <c r="F23" s="34"/>
      <c r="G23" s="19"/>
      <c r="H23" s="86" t="e">
        <f>G23/'３　経営実績'!F$10</f>
        <v>#DIV/0!</v>
      </c>
      <c r="I23" s="86" t="e">
        <f>G23/('３　経営実績'!F$18+'３　経営実績'!F$19+'３　経営実績'!F$20)</f>
        <v>#DIV/0!</v>
      </c>
      <c r="J23" s="102"/>
      <c r="K23" s="281" t="s">
        <v>437</v>
      </c>
    </row>
    <row r="24" spans="1:12" ht="21.75" customHeight="1">
      <c r="A24" s="429"/>
      <c r="B24" s="537"/>
      <c r="C24" s="538" t="s">
        <v>31</v>
      </c>
      <c r="D24" s="539"/>
      <c r="E24" s="88"/>
      <c r="F24" s="87"/>
      <c r="G24" s="134">
        <f>SUM(G19:G23,G5:G9,G12:G15)</f>
        <v>0</v>
      </c>
      <c r="H24" s="86" t="e">
        <f>G24/'３　経営実績'!F$10</f>
        <v>#DIV/0!</v>
      </c>
      <c r="I24" s="86" t="e">
        <f>G24/('３　経営実績'!F$18+'３　経営実績'!F$19+'３　経営実績'!F$20)</f>
        <v>#DIV/0!</v>
      </c>
      <c r="J24" s="102"/>
      <c r="K24" s="1" t="s">
        <v>414</v>
      </c>
      <c r="L24" s="1" t="s">
        <v>438</v>
      </c>
    </row>
    <row r="25" spans="1:11" ht="21.75" customHeight="1">
      <c r="A25" s="429"/>
      <c r="B25" s="514" t="s">
        <v>32</v>
      </c>
      <c r="C25" s="515"/>
      <c r="D25" s="515"/>
      <c r="E25" s="511"/>
      <c r="F25" s="34"/>
      <c r="G25" s="19"/>
      <c r="H25" s="86" t="e">
        <f>G25/'３　経営実績'!F$10</f>
        <v>#DIV/0!</v>
      </c>
      <c r="I25" s="86" t="e">
        <f>G25/('３　経営実績'!F$18+'３　経営実績'!F$19+'３　経営実績'!F$20)</f>
        <v>#DIV/0!</v>
      </c>
      <c r="J25" s="102"/>
      <c r="K25" s="282" t="s">
        <v>415</v>
      </c>
    </row>
    <row r="26" spans="1:11" ht="21.75" customHeight="1">
      <c r="A26" s="429"/>
      <c r="B26" s="514" t="s">
        <v>110</v>
      </c>
      <c r="C26" s="515"/>
      <c r="D26" s="515"/>
      <c r="E26" s="511"/>
      <c r="F26" s="34"/>
      <c r="G26" s="19"/>
      <c r="H26" s="86" t="e">
        <f>G26/'３　経営実績'!F$10</f>
        <v>#DIV/0!</v>
      </c>
      <c r="I26" s="86" t="e">
        <f>G26/('３　経営実績'!F$18+'３　経営実績'!F$19+'３　経営実績'!F$20)</f>
        <v>#DIV/0!</v>
      </c>
      <c r="J26" s="102"/>
      <c r="K26" s="1" t="s">
        <v>416</v>
      </c>
    </row>
    <row r="27" spans="1:11" ht="21.75" customHeight="1">
      <c r="A27" s="429"/>
      <c r="B27" s="514" t="s">
        <v>33</v>
      </c>
      <c r="C27" s="515"/>
      <c r="D27" s="515"/>
      <c r="E27" s="511"/>
      <c r="F27" s="34"/>
      <c r="G27" s="19"/>
      <c r="H27" s="86" t="e">
        <f>G27/'３　経営実績'!F$10</f>
        <v>#DIV/0!</v>
      </c>
      <c r="I27" s="86" t="e">
        <f>G27/('３　経営実績'!F$18+'３　経営実績'!F$19+'３　経営実績'!F$20)</f>
        <v>#DIV/0!</v>
      </c>
      <c r="J27" s="102"/>
      <c r="K27" s="1" t="s">
        <v>417</v>
      </c>
    </row>
    <row r="28" spans="1:11" ht="54">
      <c r="A28" s="429"/>
      <c r="B28" s="441" t="s">
        <v>34</v>
      </c>
      <c r="C28" s="442"/>
      <c r="D28" s="442"/>
      <c r="E28" s="442"/>
      <c r="F28" s="479"/>
      <c r="G28" s="284"/>
      <c r="H28" s="86" t="e">
        <f>G28/'３　経営実績'!F$10</f>
        <v>#DIV/0!</v>
      </c>
      <c r="I28" s="86" t="e">
        <f>G28/('３　経営実績'!F$18+'３　経営実績'!F$19+'３　経営実績'!F$20)</f>
        <v>#DIV/0!</v>
      </c>
      <c r="J28" s="102" t="s">
        <v>560</v>
      </c>
      <c r="K28" s="1" t="s">
        <v>418</v>
      </c>
    </row>
    <row r="29" spans="1:12" ht="21.75" customHeight="1">
      <c r="A29" s="429"/>
      <c r="B29" s="438" t="s">
        <v>35</v>
      </c>
      <c r="C29" s="434"/>
      <c r="D29" s="434"/>
      <c r="E29" s="434"/>
      <c r="F29" s="439"/>
      <c r="G29" s="135">
        <f>G24+G25-SUM(G26:G28)</f>
        <v>0</v>
      </c>
      <c r="H29" s="86" t="e">
        <f>G29/'３　経営実績'!F$10</f>
        <v>#DIV/0!</v>
      </c>
      <c r="I29" s="86" t="e">
        <f>G29/('３　経営実績'!F$18+'３　経営実績'!F$19+'３　経営実績'!F$20)</f>
        <v>#DIV/0!</v>
      </c>
      <c r="J29" s="102" t="s">
        <v>561</v>
      </c>
      <c r="K29" s="1" t="s">
        <v>419</v>
      </c>
      <c r="L29" s="1" t="s">
        <v>444</v>
      </c>
    </row>
    <row r="30" spans="1:12" ht="21.75" customHeight="1">
      <c r="A30" s="429"/>
      <c r="B30" s="438" t="s">
        <v>163</v>
      </c>
      <c r="C30" s="434"/>
      <c r="D30" s="434"/>
      <c r="E30" s="434"/>
      <c r="F30" s="439"/>
      <c r="G30" s="153" t="e">
        <f>G29/('３　経営実績'!F13+'３　経営実績'!F14)</f>
        <v>#DIV/0!</v>
      </c>
      <c r="H30" s="277"/>
      <c r="I30" s="280"/>
      <c r="J30" s="102"/>
      <c r="K30" s="281" t="s">
        <v>420</v>
      </c>
      <c r="L30" s="1" t="s">
        <v>545</v>
      </c>
    </row>
    <row r="31" spans="1:12" ht="21.75" customHeight="1">
      <c r="A31" s="429"/>
      <c r="B31" s="438" t="s">
        <v>146</v>
      </c>
      <c r="C31" s="434"/>
      <c r="D31" s="434"/>
      <c r="E31" s="434"/>
      <c r="F31" s="439"/>
      <c r="G31" s="153" t="e">
        <f>G29/('３　経営実績'!F18+'３　経営実績'!F19+'３　経営実績'!F20)</f>
        <v>#DIV/0!</v>
      </c>
      <c r="H31" s="277"/>
      <c r="I31" s="277"/>
      <c r="J31" s="102"/>
      <c r="K31" s="1" t="s">
        <v>421</v>
      </c>
      <c r="L31" s="1" t="s">
        <v>546</v>
      </c>
    </row>
    <row r="32" spans="1:12" ht="21.75" customHeight="1">
      <c r="A32" s="429"/>
      <c r="B32" s="438" t="s">
        <v>161</v>
      </c>
      <c r="C32" s="434"/>
      <c r="D32" s="434"/>
      <c r="E32" s="434"/>
      <c r="F32" s="439"/>
      <c r="G32" s="152">
        <f>G29+'６　損益計算書'!F23</f>
        <v>0</v>
      </c>
      <c r="H32" s="132" t="e">
        <f>G32/'３　経営実績'!F$10</f>
        <v>#DIV/0!</v>
      </c>
      <c r="I32" s="132" t="e">
        <f>G32/('３　経営実績'!F$18+'３　経営実績'!F$19+'３　経営実績'!F$20)</f>
        <v>#DIV/0!</v>
      </c>
      <c r="J32" s="104"/>
      <c r="K32" s="1" t="s">
        <v>422</v>
      </c>
      <c r="L32" s="1" t="s">
        <v>547</v>
      </c>
    </row>
    <row r="33" spans="1:12" ht="21.75" customHeight="1">
      <c r="A33" s="429"/>
      <c r="B33" s="438" t="s">
        <v>164</v>
      </c>
      <c r="C33" s="434"/>
      <c r="D33" s="434"/>
      <c r="E33" s="434"/>
      <c r="F33" s="439"/>
      <c r="G33" s="153" t="e">
        <f>G32/('３　経営実績'!F13+'３　経営実績'!F14)</f>
        <v>#DIV/0!</v>
      </c>
      <c r="H33" s="276"/>
      <c r="I33" s="276"/>
      <c r="J33" s="102"/>
      <c r="K33" s="1" t="s">
        <v>423</v>
      </c>
      <c r="L33" s="1" t="s">
        <v>548</v>
      </c>
    </row>
    <row r="34" spans="1:12" ht="21.75" customHeight="1">
      <c r="A34" s="452"/>
      <c r="B34" s="438" t="s">
        <v>162</v>
      </c>
      <c r="C34" s="434"/>
      <c r="D34" s="434"/>
      <c r="E34" s="434"/>
      <c r="F34" s="439"/>
      <c r="G34" s="151" t="e">
        <f>G32/('３　経営実績'!F18+'３　経営実績'!F19+'３　経営実績'!F20)</f>
        <v>#DIV/0!</v>
      </c>
      <c r="H34" s="276"/>
      <c r="I34" s="276"/>
      <c r="J34" s="102"/>
      <c r="K34" s="281" t="s">
        <v>439</v>
      </c>
      <c r="L34" s="1" t="s">
        <v>549</v>
      </c>
    </row>
    <row r="35" spans="1:11" ht="22.5" customHeight="1">
      <c r="A35" s="517" t="s">
        <v>226</v>
      </c>
      <c r="B35" s="511" t="s">
        <v>229</v>
      </c>
      <c r="C35" s="512"/>
      <c r="D35" s="512"/>
      <c r="E35" s="512"/>
      <c r="F35" s="513"/>
      <c r="G35" s="148"/>
      <c r="H35" s="149"/>
      <c r="I35" s="150"/>
      <c r="J35" s="147"/>
      <c r="K35" s="1" t="s">
        <v>440</v>
      </c>
    </row>
    <row r="36" spans="1:11" ht="22.5" customHeight="1">
      <c r="A36" s="518"/>
      <c r="B36" s="511" t="s">
        <v>230</v>
      </c>
      <c r="C36" s="512"/>
      <c r="D36" s="512"/>
      <c r="E36" s="512"/>
      <c r="F36" s="513"/>
      <c r="G36" s="140"/>
      <c r="H36" s="144"/>
      <c r="I36" s="38"/>
      <c r="J36" s="139"/>
      <c r="K36" s="1" t="s">
        <v>441</v>
      </c>
    </row>
    <row r="37" spans="1:11" ht="22.5" customHeight="1">
      <c r="A37" s="518"/>
      <c r="B37" s="13"/>
      <c r="C37" s="13"/>
      <c r="D37" s="13"/>
      <c r="E37" s="15"/>
      <c r="F37" s="139"/>
      <c r="G37" s="140"/>
      <c r="H37" s="144"/>
      <c r="I37" s="38"/>
      <c r="J37" s="139"/>
      <c r="K37" s="281" t="s">
        <v>442</v>
      </c>
    </row>
    <row r="38" spans="1:11" ht="22.5" customHeight="1">
      <c r="A38" s="518"/>
      <c r="B38" s="13"/>
      <c r="C38" s="13"/>
      <c r="D38" s="13"/>
      <c r="E38" s="15"/>
      <c r="F38" s="139"/>
      <c r="G38" s="140"/>
      <c r="H38" s="144"/>
      <c r="I38" s="38"/>
      <c r="J38" s="139"/>
      <c r="K38" s="281" t="s">
        <v>443</v>
      </c>
    </row>
    <row r="39" spans="1:12" ht="22.5" customHeight="1" thickBot="1">
      <c r="A39" s="519"/>
      <c r="B39" s="520" t="s">
        <v>186</v>
      </c>
      <c r="C39" s="520"/>
      <c r="D39" s="520"/>
      <c r="E39" s="520"/>
      <c r="F39" s="141"/>
      <c r="G39" s="142">
        <f>SUM(G35:G38)</f>
        <v>0</v>
      </c>
      <c r="H39" s="145">
        <f>SUM(H35:H38)</f>
        <v>0</v>
      </c>
      <c r="I39" s="146">
        <f>SUM(I35:I38)</f>
        <v>0</v>
      </c>
      <c r="J39" s="143"/>
      <c r="K39" s="283" t="s">
        <v>426</v>
      </c>
      <c r="L39" s="1" t="s">
        <v>495</v>
      </c>
    </row>
  </sheetData>
  <sheetProtection/>
  <mergeCells count="36">
    <mergeCell ref="K3:K4"/>
    <mergeCell ref="L3:L4"/>
    <mergeCell ref="A3:F4"/>
    <mergeCell ref="C8:D8"/>
    <mergeCell ref="C15:D15"/>
    <mergeCell ref="B5:B24"/>
    <mergeCell ref="C13:D13"/>
    <mergeCell ref="C9:D9"/>
    <mergeCell ref="C21:D21"/>
    <mergeCell ref="C24:D24"/>
    <mergeCell ref="A35:A39"/>
    <mergeCell ref="B39:E39"/>
    <mergeCell ref="A5:A34"/>
    <mergeCell ref="C22:D22"/>
    <mergeCell ref="J3:J4"/>
    <mergeCell ref="C6:D6"/>
    <mergeCell ref="C23:D23"/>
    <mergeCell ref="C16:C19"/>
    <mergeCell ref="C7:D7"/>
    <mergeCell ref="C5:D5"/>
    <mergeCell ref="B27:E27"/>
    <mergeCell ref="C14:D14"/>
    <mergeCell ref="B33:F33"/>
    <mergeCell ref="C10:C12"/>
    <mergeCell ref="C20:D20"/>
    <mergeCell ref="B25:E25"/>
    <mergeCell ref="A2:J2"/>
    <mergeCell ref="B35:F35"/>
    <mergeCell ref="B36:F36"/>
    <mergeCell ref="B34:F34"/>
    <mergeCell ref="B32:F32"/>
    <mergeCell ref="B31:F31"/>
    <mergeCell ref="B30:F30"/>
    <mergeCell ref="B29:F29"/>
    <mergeCell ref="B28:F28"/>
    <mergeCell ref="B26:E26"/>
  </mergeCells>
  <printOptions/>
  <pageMargins left="0.7874015748031497" right="0.3937007874015748" top="0.8267716535433072" bottom="0.3937007874015748" header="0.5118110236220472" footer="0.5118110236220472"/>
  <pageSetup fitToHeight="1" fitToWidth="1" horizontalDpi="600" verticalDpi="600" orientation="portrait" paperSize="9" scale="72" r:id="rId1"/>
  <headerFooter alignWithMargins="0">
    <oddFooter>&amp;C添付資料　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="70" zoomScaleNormal="75" zoomScaleSheetLayoutView="70" zoomScalePageLayoutView="0" workbookViewId="0" topLeftCell="A1">
      <pane xSplit="5" ySplit="4" topLeftCell="F5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A1" sqref="A1"/>
    </sheetView>
  </sheetViews>
  <sheetFormatPr defaultColWidth="11.00390625" defaultRowHeight="13.5"/>
  <cols>
    <col min="1" max="1" width="4.50390625" style="1" customWidth="1"/>
    <col min="2" max="2" width="11.00390625" style="1" customWidth="1"/>
    <col min="3" max="3" width="6.625" style="1" customWidth="1"/>
    <col min="4" max="4" width="8.00390625" style="1" customWidth="1"/>
    <col min="5" max="5" width="4.50390625" style="1" customWidth="1"/>
    <col min="6" max="8" width="15.00390625" style="1" customWidth="1"/>
    <col min="9" max="9" width="37.375" style="1" customWidth="1"/>
    <col min="10" max="10" width="4.00390625" style="1" bestFit="1" customWidth="1"/>
    <col min="11" max="11" width="16.75390625" style="1" bestFit="1" customWidth="1"/>
    <col min="12" max="16384" width="11.00390625" style="1" customWidth="1"/>
  </cols>
  <sheetData>
    <row r="1" ht="24" customHeight="1">
      <c r="I1" s="118" t="str">
        <f ca="1">MID(CELL("filename"),SEARCH("[",CELL("filename"))+1,SEARCH("]",CELL("filename"))-SEARCH("[",CELL("filename"))-1)</f>
        <v>【肉用牛】県名_経営者名_診断年度.xls</v>
      </c>
    </row>
    <row r="2" spans="1:9" ht="24" customHeight="1" thickBot="1">
      <c r="A2" s="421" t="s">
        <v>318</v>
      </c>
      <c r="B2" s="421"/>
      <c r="C2" s="421"/>
      <c r="D2" s="421"/>
      <c r="E2" s="421"/>
      <c r="F2" s="421"/>
      <c r="G2" s="421"/>
      <c r="H2" s="421"/>
      <c r="I2" s="421"/>
    </row>
    <row r="3" spans="1:11" ht="35.25" customHeight="1">
      <c r="A3" s="261"/>
      <c r="B3" s="530" t="s">
        <v>12</v>
      </c>
      <c r="C3" s="531"/>
      <c r="D3" s="531"/>
      <c r="E3" s="531"/>
      <c r="F3" s="43" t="s">
        <v>37</v>
      </c>
      <c r="G3" s="91" t="s">
        <v>82</v>
      </c>
      <c r="H3" s="301" t="s">
        <v>236</v>
      </c>
      <c r="I3" s="521" t="s">
        <v>170</v>
      </c>
      <c r="J3" s="528" t="s">
        <v>542</v>
      </c>
      <c r="K3" s="529" t="s">
        <v>543</v>
      </c>
    </row>
    <row r="4" spans="1:11" ht="21.75" customHeight="1" thickBot="1">
      <c r="A4" s="262"/>
      <c r="B4" s="545"/>
      <c r="C4" s="546"/>
      <c r="D4" s="546"/>
      <c r="E4" s="546"/>
      <c r="F4" s="42" t="s">
        <v>60</v>
      </c>
      <c r="G4" s="92" t="s">
        <v>60</v>
      </c>
      <c r="H4" s="302" t="s">
        <v>60</v>
      </c>
      <c r="I4" s="522"/>
      <c r="J4" s="528"/>
      <c r="K4" s="529"/>
    </row>
    <row r="5" spans="1:11" ht="21.75" customHeight="1">
      <c r="A5" s="548" t="s">
        <v>38</v>
      </c>
      <c r="B5" s="549" t="s">
        <v>79</v>
      </c>
      <c r="C5" s="550"/>
      <c r="D5" s="550"/>
      <c r="E5" s="33"/>
      <c r="F5" s="265">
        <f>'４　当期収入'!F4</f>
        <v>0</v>
      </c>
      <c r="G5" s="85" t="e">
        <f>F5/'３　経営実績'!F$10</f>
        <v>#DIV/0!</v>
      </c>
      <c r="H5" s="303" t="e">
        <f>F5/('３　経営実績'!F$18+'３　経営実績'!F$19+'３　経営実績'!F$20)</f>
        <v>#DIV/0!</v>
      </c>
      <c r="I5" s="48"/>
      <c r="J5" s="1" t="s">
        <v>390</v>
      </c>
      <c r="K5" s="1" t="s">
        <v>391</v>
      </c>
    </row>
    <row r="6" spans="1:11" ht="21.75" customHeight="1">
      <c r="A6" s="540"/>
      <c r="B6" s="511" t="s">
        <v>80</v>
      </c>
      <c r="C6" s="512"/>
      <c r="D6" s="544"/>
      <c r="E6" s="15"/>
      <c r="F6" s="266">
        <f>'４　当期収入'!F5</f>
        <v>0</v>
      </c>
      <c r="G6" s="86" t="e">
        <f>F6/'３　経営実績'!F$10</f>
        <v>#DIV/0!</v>
      </c>
      <c r="H6" s="304" t="e">
        <f>F6/('３　経営実績'!F$18+'３　経営実績'!F$19+'３　経営実績'!F$20)</f>
        <v>#DIV/0!</v>
      </c>
      <c r="I6" s="47"/>
      <c r="J6" s="1" t="s">
        <v>392</v>
      </c>
      <c r="K6" s="1" t="s">
        <v>393</v>
      </c>
    </row>
    <row r="7" spans="1:11" ht="21.75" customHeight="1">
      <c r="A7" s="540"/>
      <c r="B7" s="511" t="s">
        <v>81</v>
      </c>
      <c r="C7" s="512"/>
      <c r="D7" s="544"/>
      <c r="E7" s="15"/>
      <c r="F7" s="266">
        <f>'４　当期収入'!F6</f>
        <v>0</v>
      </c>
      <c r="G7" s="86" t="e">
        <f>F7/'３　経営実績'!F$10</f>
        <v>#DIV/0!</v>
      </c>
      <c r="H7" s="304" t="e">
        <f>F7/('３　経営実績'!F$18+'３　経営実績'!F$19+'３　経営実績'!F$20)</f>
        <v>#DIV/0!</v>
      </c>
      <c r="I7" s="47"/>
      <c r="J7" s="1" t="s">
        <v>394</v>
      </c>
      <c r="K7" s="1" t="s">
        <v>395</v>
      </c>
    </row>
    <row r="8" spans="1:11" ht="21.75" customHeight="1">
      <c r="A8" s="540"/>
      <c r="B8" s="511" t="s">
        <v>378</v>
      </c>
      <c r="C8" s="512"/>
      <c r="D8" s="544"/>
      <c r="E8" s="15"/>
      <c r="F8" s="266">
        <f>'４　当期収入'!F7+'４　当期収入'!F8</f>
        <v>0</v>
      </c>
      <c r="G8" s="86" t="e">
        <f>F8/'３　経営実績'!F$10</f>
        <v>#DIV/0!</v>
      </c>
      <c r="H8" s="304" t="e">
        <f>F8/('３　経営実績'!F$18+'３　経営実績'!F$19+'３　経営実績'!F$20)</f>
        <v>#DIV/0!</v>
      </c>
      <c r="I8" s="307"/>
      <c r="J8" s="1" t="s">
        <v>396</v>
      </c>
      <c r="K8" s="1" t="s">
        <v>427</v>
      </c>
    </row>
    <row r="9" spans="1:11" ht="21.75" customHeight="1">
      <c r="A9" s="540"/>
      <c r="B9" s="511" t="s">
        <v>39</v>
      </c>
      <c r="C9" s="512"/>
      <c r="D9" s="544"/>
      <c r="E9" s="15"/>
      <c r="F9" s="44"/>
      <c r="G9" s="86" t="e">
        <f>F9/'３　経営実績'!F$10</f>
        <v>#DIV/0!</v>
      </c>
      <c r="H9" s="304" t="e">
        <f>F9/('３　経営実績'!F$18+'３　経営実績'!F$19+'３　経営実績'!F$20)</f>
        <v>#DIV/0!</v>
      </c>
      <c r="I9" s="307"/>
      <c r="J9" s="281" t="s">
        <v>397</v>
      </c>
      <c r="K9" s="281"/>
    </row>
    <row r="10" spans="1:11" ht="21.75" customHeight="1">
      <c r="A10" s="540"/>
      <c r="B10" s="541" t="s">
        <v>40</v>
      </c>
      <c r="C10" s="542"/>
      <c r="D10" s="547"/>
      <c r="E10" s="90"/>
      <c r="F10" s="59">
        <f>SUM(F5:F9)</f>
        <v>0</v>
      </c>
      <c r="G10" s="86" t="e">
        <f>F10/'３　経営実績'!F$10</f>
        <v>#DIV/0!</v>
      </c>
      <c r="H10" s="304" t="e">
        <f>F10/('３　経営実績'!F$18+'３　経営実績'!F$19+'３　経営実績'!F$20)</f>
        <v>#DIV/0!</v>
      </c>
      <c r="I10" s="307"/>
      <c r="J10" s="1" t="s">
        <v>497</v>
      </c>
      <c r="K10" s="1" t="s">
        <v>428</v>
      </c>
    </row>
    <row r="11" spans="1:11" ht="21.75" customHeight="1">
      <c r="A11" s="540" t="s">
        <v>3</v>
      </c>
      <c r="B11" s="541" t="s">
        <v>41</v>
      </c>
      <c r="C11" s="542"/>
      <c r="D11" s="542"/>
      <c r="E11" s="90"/>
      <c r="F11" s="59">
        <f>'５　当期生産費用'!G25</f>
        <v>0</v>
      </c>
      <c r="G11" s="86" t="e">
        <f>F11/'３　経営実績'!F$10</f>
        <v>#DIV/0!</v>
      </c>
      <c r="H11" s="304" t="e">
        <f>F11/('３　経営実績'!F$18+'３　経営実績'!F$19+'３　経営実績'!F$20)</f>
        <v>#DIV/0!</v>
      </c>
      <c r="I11" s="307"/>
      <c r="J11" s="1" t="s">
        <v>450</v>
      </c>
      <c r="K11" s="1" t="s">
        <v>402</v>
      </c>
    </row>
    <row r="12" spans="1:11" ht="21.75" customHeight="1">
      <c r="A12" s="540"/>
      <c r="B12" s="541" t="s">
        <v>31</v>
      </c>
      <c r="C12" s="542"/>
      <c r="D12" s="542"/>
      <c r="E12" s="90"/>
      <c r="F12" s="59">
        <f>'５　当期生産費用'!G24</f>
        <v>0</v>
      </c>
      <c r="G12" s="86" t="e">
        <f>F12/'３　経営実績'!F$10</f>
        <v>#DIV/0!</v>
      </c>
      <c r="H12" s="304" t="e">
        <f>F12/('３　経営実績'!F$18+'３　経営実績'!F$19+'３　経営実績'!F$20)</f>
        <v>#DIV/0!</v>
      </c>
      <c r="I12" s="307"/>
      <c r="J12" s="1" t="s">
        <v>400</v>
      </c>
      <c r="K12" s="1" t="s">
        <v>404</v>
      </c>
    </row>
    <row r="13" spans="1:11" ht="21.75" customHeight="1">
      <c r="A13" s="540"/>
      <c r="B13" s="541" t="s">
        <v>109</v>
      </c>
      <c r="C13" s="542"/>
      <c r="D13" s="542"/>
      <c r="E13" s="90"/>
      <c r="F13" s="59">
        <f>'５　当期生産費用'!G26</f>
        <v>0</v>
      </c>
      <c r="G13" s="86" t="e">
        <f>F13/'３　経営実績'!F$10</f>
        <v>#DIV/0!</v>
      </c>
      <c r="H13" s="304" t="e">
        <f>F13/('３　経営実績'!F$18+'３　経営実績'!F$19+'３　経営実績'!F$20)</f>
        <v>#DIV/0!</v>
      </c>
      <c r="I13" s="307"/>
      <c r="J13" s="1" t="s">
        <v>401</v>
      </c>
      <c r="K13" s="1" t="s">
        <v>406</v>
      </c>
    </row>
    <row r="14" spans="1:11" ht="21.75" customHeight="1">
      <c r="A14" s="540"/>
      <c r="B14" s="541" t="s">
        <v>33</v>
      </c>
      <c r="C14" s="542"/>
      <c r="D14" s="542"/>
      <c r="E14" s="90"/>
      <c r="F14" s="59">
        <f>'５　当期生産費用'!G27</f>
        <v>0</v>
      </c>
      <c r="G14" s="86" t="e">
        <f>F14/'３　経営実績'!F$10</f>
        <v>#DIV/0!</v>
      </c>
      <c r="H14" s="304" t="e">
        <f>F14/('３　経営実績'!F$18+'３　経営実績'!F$19+'３　経営実績'!F$20)</f>
        <v>#DIV/0!</v>
      </c>
      <c r="I14" s="307"/>
      <c r="J14" s="1" t="s">
        <v>403</v>
      </c>
      <c r="K14" s="1" t="s">
        <v>409</v>
      </c>
    </row>
    <row r="15" spans="1:10" ht="21.75" customHeight="1">
      <c r="A15" s="540"/>
      <c r="B15" s="511" t="s">
        <v>42</v>
      </c>
      <c r="C15" s="512"/>
      <c r="D15" s="512"/>
      <c r="E15" s="15"/>
      <c r="F15" s="44">
        <v>0</v>
      </c>
      <c r="G15" s="86" t="e">
        <f>F15/'３　経営実績'!F$10</f>
        <v>#DIV/0!</v>
      </c>
      <c r="H15" s="304" t="e">
        <f>F15/('３　経営実績'!F$18+'３　経営実績'!F$19+'３　経営実績'!F$20)</f>
        <v>#DIV/0!</v>
      </c>
      <c r="I15" s="307"/>
      <c r="J15" s="1" t="s">
        <v>405</v>
      </c>
    </row>
    <row r="16" spans="1:11" ht="21.75" customHeight="1">
      <c r="A16" s="540"/>
      <c r="B16" s="541" t="s">
        <v>43</v>
      </c>
      <c r="C16" s="542"/>
      <c r="D16" s="542"/>
      <c r="E16" s="90"/>
      <c r="F16" s="59">
        <f>F11+F12-F13-F14-F15</f>
        <v>0</v>
      </c>
      <c r="G16" s="86" t="e">
        <f>F16/'３　経営実績'!F$10</f>
        <v>#DIV/0!</v>
      </c>
      <c r="H16" s="304" t="e">
        <f>F16/('３　経営実績'!F$18+'３　経営実績'!F$19+'３　経営実績'!F$20)</f>
        <v>#DIV/0!</v>
      </c>
      <c r="I16" s="306" t="s">
        <v>555</v>
      </c>
      <c r="J16" s="281" t="s">
        <v>452</v>
      </c>
      <c r="K16" s="1" t="s">
        <v>451</v>
      </c>
    </row>
    <row r="17" spans="1:11" ht="21.75" customHeight="1">
      <c r="A17" s="543" t="s">
        <v>44</v>
      </c>
      <c r="B17" s="542"/>
      <c r="C17" s="542"/>
      <c r="D17" s="542"/>
      <c r="E17" s="90"/>
      <c r="F17" s="59">
        <f>F10-F16</f>
        <v>0</v>
      </c>
      <c r="G17" s="86" t="e">
        <f>F17/'３　経営実績'!F$10</f>
        <v>#DIV/0!</v>
      </c>
      <c r="H17" s="304" t="e">
        <f>F17/('３　経営実績'!F$18+'３　経営実績'!F$19+'３　経営実績'!F$20)</f>
        <v>#DIV/0!</v>
      </c>
      <c r="I17" s="306" t="s">
        <v>556</v>
      </c>
      <c r="J17" s="1" t="s">
        <v>448</v>
      </c>
      <c r="K17" s="1" t="s">
        <v>453</v>
      </c>
    </row>
    <row r="18" spans="1:10" ht="21.75" customHeight="1">
      <c r="A18" s="540" t="s">
        <v>45</v>
      </c>
      <c r="B18" s="511" t="s">
        <v>46</v>
      </c>
      <c r="C18" s="512"/>
      <c r="D18" s="512"/>
      <c r="E18" s="15"/>
      <c r="F18" s="51"/>
      <c r="G18" s="86" t="e">
        <f>F18/'３　経営実績'!F$10</f>
        <v>#DIV/0!</v>
      </c>
      <c r="H18" s="304" t="e">
        <f>F18/('３　経営実績'!F$18+'３　経営実績'!F$19+'３　経営実績'!F$20)</f>
        <v>#DIV/0!</v>
      </c>
      <c r="I18" s="307"/>
      <c r="J18" s="1" t="s">
        <v>445</v>
      </c>
    </row>
    <row r="19" spans="1:10" ht="21.75" customHeight="1">
      <c r="A19" s="540"/>
      <c r="B19" s="511" t="s">
        <v>47</v>
      </c>
      <c r="C19" s="512"/>
      <c r="D19" s="512"/>
      <c r="E19" s="15"/>
      <c r="F19" s="51"/>
      <c r="G19" s="86" t="e">
        <f>F19/'３　経営実績'!F$10</f>
        <v>#DIV/0!</v>
      </c>
      <c r="H19" s="304" t="e">
        <f>F19/('３　経営実績'!F$18+'３　経営実績'!F$19+'３　経営実績'!F$20)</f>
        <v>#DIV/0!</v>
      </c>
      <c r="I19" s="307"/>
      <c r="J19" s="1" t="s">
        <v>446</v>
      </c>
    </row>
    <row r="20" spans="1:10" ht="21.75" customHeight="1">
      <c r="A20" s="540"/>
      <c r="B20" s="511" t="s">
        <v>48</v>
      </c>
      <c r="C20" s="512"/>
      <c r="D20" s="512"/>
      <c r="E20" s="15"/>
      <c r="F20" s="51"/>
      <c r="G20" s="86" t="e">
        <f>F20/'３　経営実績'!F$10</f>
        <v>#DIV/0!</v>
      </c>
      <c r="H20" s="304" t="e">
        <f>F20/('３　経営実績'!F$18+'３　経営実績'!F$19+'３　経営実績'!F$20)</f>
        <v>#DIV/0!</v>
      </c>
      <c r="I20" s="307"/>
      <c r="J20" s="1" t="s">
        <v>410</v>
      </c>
    </row>
    <row r="21" spans="1:10" ht="21.75" customHeight="1">
      <c r="A21" s="540"/>
      <c r="B21" s="511" t="s">
        <v>231</v>
      </c>
      <c r="C21" s="512"/>
      <c r="D21" s="512"/>
      <c r="E21" s="15"/>
      <c r="F21" s="44"/>
      <c r="G21" s="86" t="e">
        <f>F21/'３　経営実績'!F$10</f>
        <v>#DIV/0!</v>
      </c>
      <c r="H21" s="304" t="e">
        <f>F21/('３　経営実績'!F$18+'３　経営実績'!F$19+'３　経営実績'!F$20)</f>
        <v>#DIV/0!</v>
      </c>
      <c r="I21" s="307"/>
      <c r="J21" s="1" t="s">
        <v>411</v>
      </c>
    </row>
    <row r="22" spans="1:10" ht="21.75" customHeight="1">
      <c r="A22" s="540"/>
      <c r="B22" s="511" t="s">
        <v>133</v>
      </c>
      <c r="C22" s="512"/>
      <c r="D22" s="512"/>
      <c r="E22" s="15"/>
      <c r="F22" s="51"/>
      <c r="G22" s="86" t="e">
        <f>F22/'３　経営実績'!F$10</f>
        <v>#DIV/0!</v>
      </c>
      <c r="H22" s="304" t="e">
        <f>F22/('３　経営実績'!F$18+'３　経営実績'!F$19+'３　経営実績'!F$20)</f>
        <v>#DIV/0!</v>
      </c>
      <c r="I22" s="307"/>
      <c r="J22" s="1" t="s">
        <v>412</v>
      </c>
    </row>
    <row r="23" spans="1:11" ht="21.75" customHeight="1">
      <c r="A23" s="540"/>
      <c r="B23" s="541" t="s">
        <v>49</v>
      </c>
      <c r="C23" s="542"/>
      <c r="D23" s="542"/>
      <c r="E23" s="90"/>
      <c r="F23" s="59">
        <f>SUM(F18:F22)</f>
        <v>0</v>
      </c>
      <c r="G23" s="86" t="e">
        <f>F23/'３　経営実績'!F$10</f>
        <v>#DIV/0!</v>
      </c>
      <c r="H23" s="304" t="e">
        <f>F23/('３　経営実績'!F$18+'３　経営実績'!F$19+'３　経営実績'!F$20)</f>
        <v>#DIV/0!</v>
      </c>
      <c r="I23" s="307"/>
      <c r="J23" s="281" t="s">
        <v>413</v>
      </c>
      <c r="K23" s="1" t="s">
        <v>447</v>
      </c>
    </row>
    <row r="24" spans="1:11" ht="21.75" customHeight="1">
      <c r="A24" s="543" t="s">
        <v>50</v>
      </c>
      <c r="B24" s="542"/>
      <c r="C24" s="542"/>
      <c r="D24" s="542"/>
      <c r="E24" s="90"/>
      <c r="F24" s="59">
        <f>F17-F23</f>
        <v>0</v>
      </c>
      <c r="G24" s="86" t="e">
        <f>F24/'３　経営実績'!F$10</f>
        <v>#DIV/0!</v>
      </c>
      <c r="H24" s="304" t="e">
        <f>F24/('３　経営実績'!F$18+'３　経営実績'!F$19+'３　経営実績'!F$20)</f>
        <v>#DIV/0!</v>
      </c>
      <c r="I24" s="306" t="s">
        <v>557</v>
      </c>
      <c r="J24" s="1" t="s">
        <v>414</v>
      </c>
      <c r="K24" s="1" t="s">
        <v>449</v>
      </c>
    </row>
    <row r="25" spans="1:10" ht="21.75" customHeight="1">
      <c r="A25" s="540" t="s">
        <v>51</v>
      </c>
      <c r="B25" s="511" t="s">
        <v>52</v>
      </c>
      <c r="C25" s="512"/>
      <c r="D25" s="512"/>
      <c r="E25" s="15"/>
      <c r="F25" s="51"/>
      <c r="G25" s="86" t="e">
        <f>F25/'３　経営実績'!F$10</f>
        <v>#DIV/0!</v>
      </c>
      <c r="H25" s="304" t="e">
        <f>F25/('３　経営実績'!F$18+'３　経営実績'!F$19+'３　経営実績'!F$20)</f>
        <v>#DIV/0!</v>
      </c>
      <c r="I25" s="307"/>
      <c r="J25" s="282" t="s">
        <v>415</v>
      </c>
    </row>
    <row r="26" spans="1:11" ht="21.75" customHeight="1">
      <c r="A26" s="540"/>
      <c r="B26" s="511" t="s">
        <v>53</v>
      </c>
      <c r="C26" s="512"/>
      <c r="D26" s="512"/>
      <c r="E26" s="15"/>
      <c r="F26" s="51">
        <f>'４　当期収入'!F9+'４　当期収入'!F10</f>
        <v>0</v>
      </c>
      <c r="G26" s="86" t="e">
        <f>F26/'３　経営実績'!F$10</f>
        <v>#DIV/0!</v>
      </c>
      <c r="H26" s="304" t="e">
        <f>F26/('３　経営実績'!F$18+'３　経営実績'!F$19+'３　経営実績'!F$20)</f>
        <v>#DIV/0!</v>
      </c>
      <c r="I26" s="307"/>
      <c r="J26" s="1" t="s">
        <v>416</v>
      </c>
      <c r="K26" s="1" t="s">
        <v>550</v>
      </c>
    </row>
    <row r="27" spans="1:10" ht="21.75" customHeight="1">
      <c r="A27" s="540"/>
      <c r="B27" s="511" t="s">
        <v>107</v>
      </c>
      <c r="C27" s="512"/>
      <c r="D27" s="512"/>
      <c r="E27" s="15"/>
      <c r="F27" s="51"/>
      <c r="G27" s="86" t="e">
        <f>F27/'３　経営実績'!F$10</f>
        <v>#DIV/0!</v>
      </c>
      <c r="H27" s="304" t="e">
        <f>F27/('３　経営実績'!F$18+'３　経営実績'!F$19+'３　経営実績'!F$20)</f>
        <v>#DIV/0!</v>
      </c>
      <c r="I27" s="307"/>
      <c r="J27" s="1" t="s">
        <v>417</v>
      </c>
    </row>
    <row r="28" spans="1:10" ht="21.75" customHeight="1">
      <c r="A28" s="540"/>
      <c r="B28" s="511" t="s">
        <v>39</v>
      </c>
      <c r="C28" s="512"/>
      <c r="D28" s="512"/>
      <c r="E28" s="15"/>
      <c r="F28" s="51"/>
      <c r="G28" s="86" t="e">
        <f>F28/'３　経営実績'!F$10</f>
        <v>#DIV/0!</v>
      </c>
      <c r="H28" s="304" t="e">
        <f>F28/('３　経営実績'!F$18+'３　経営実績'!F$19+'３　経営実績'!F$20)</f>
        <v>#DIV/0!</v>
      </c>
      <c r="I28" s="307"/>
      <c r="J28" s="1" t="s">
        <v>418</v>
      </c>
    </row>
    <row r="29" spans="1:11" ht="21.75" customHeight="1">
      <c r="A29" s="540"/>
      <c r="B29" s="541" t="s">
        <v>49</v>
      </c>
      <c r="C29" s="542"/>
      <c r="D29" s="542"/>
      <c r="E29" s="90"/>
      <c r="F29" s="59">
        <f>SUM(F25:F28)</f>
        <v>0</v>
      </c>
      <c r="G29" s="86" t="e">
        <f>F29/'３　経営実績'!F$10</f>
        <v>#DIV/0!</v>
      </c>
      <c r="H29" s="304" t="e">
        <f>F29/('３　経営実績'!F$18+'３　経営実績'!F$19+'３　経営実績'!F$20)</f>
        <v>#DIV/0!</v>
      </c>
      <c r="I29" s="307"/>
      <c r="J29" s="1" t="s">
        <v>419</v>
      </c>
      <c r="K29" s="1" t="s">
        <v>551</v>
      </c>
    </row>
    <row r="30" spans="1:10" ht="21.75" customHeight="1">
      <c r="A30" s="540" t="s">
        <v>54</v>
      </c>
      <c r="B30" s="511" t="s">
        <v>55</v>
      </c>
      <c r="C30" s="512"/>
      <c r="D30" s="512"/>
      <c r="E30" s="15"/>
      <c r="F30" s="51"/>
      <c r="G30" s="86" t="e">
        <f>F30/'３　経営実績'!F$10</f>
        <v>#DIV/0!</v>
      </c>
      <c r="H30" s="304" t="e">
        <f>F30/('３　経営実績'!F$18+'３　経営実績'!F$19+'３　経営実績'!F$20)</f>
        <v>#DIV/0!</v>
      </c>
      <c r="I30" s="307"/>
      <c r="J30" s="281" t="s">
        <v>420</v>
      </c>
    </row>
    <row r="31" spans="1:10" ht="21.75" customHeight="1">
      <c r="A31" s="540"/>
      <c r="B31" s="511" t="s">
        <v>57</v>
      </c>
      <c r="C31" s="512"/>
      <c r="D31" s="512"/>
      <c r="E31" s="15"/>
      <c r="F31" s="51"/>
      <c r="G31" s="86" t="e">
        <f>F31/'３　経営実績'!F$10</f>
        <v>#DIV/0!</v>
      </c>
      <c r="H31" s="304" t="e">
        <f>F31/('３　経営実績'!F$18+'３　経営実績'!F$19+'３　経営実績'!F$20)</f>
        <v>#DIV/0!</v>
      </c>
      <c r="I31" s="307"/>
      <c r="J31" s="1" t="s">
        <v>421</v>
      </c>
    </row>
    <row r="32" spans="1:10" ht="21.75" customHeight="1">
      <c r="A32" s="540"/>
      <c r="B32" s="511" t="s">
        <v>56</v>
      </c>
      <c r="C32" s="512"/>
      <c r="D32" s="512"/>
      <c r="E32" s="15"/>
      <c r="F32" s="51"/>
      <c r="G32" s="86" t="e">
        <f>F32/'３　経営実績'!F$10</f>
        <v>#DIV/0!</v>
      </c>
      <c r="H32" s="304" t="e">
        <f>F32/('３　経営実績'!F$18+'３　経営実績'!F$19+'３　経営実績'!F$20)</f>
        <v>#DIV/0!</v>
      </c>
      <c r="I32" s="307"/>
      <c r="J32" s="1" t="s">
        <v>422</v>
      </c>
    </row>
    <row r="33" spans="1:10" ht="21.75" customHeight="1">
      <c r="A33" s="540"/>
      <c r="B33" s="511" t="s">
        <v>108</v>
      </c>
      <c r="C33" s="512"/>
      <c r="D33" s="512"/>
      <c r="E33" s="15"/>
      <c r="F33" s="51"/>
      <c r="G33" s="86" t="e">
        <f>F33/'３　経営実績'!F$10</f>
        <v>#DIV/0!</v>
      </c>
      <c r="H33" s="304" t="e">
        <f>F33/('３　経営実績'!F$18+'３　経営実績'!F$19+'３　経営実績'!F$20)</f>
        <v>#DIV/0!</v>
      </c>
      <c r="I33" s="307"/>
      <c r="J33" s="1" t="s">
        <v>423</v>
      </c>
    </row>
    <row r="34" spans="1:10" ht="21.75" customHeight="1">
      <c r="A34" s="540"/>
      <c r="B34" s="511" t="s">
        <v>39</v>
      </c>
      <c r="C34" s="512"/>
      <c r="D34" s="512"/>
      <c r="E34" s="15"/>
      <c r="F34" s="51"/>
      <c r="G34" s="86" t="e">
        <f>F34/'３　経営実績'!F$10</f>
        <v>#DIV/0!</v>
      </c>
      <c r="H34" s="304" t="e">
        <f>F34/('３　経営実績'!F$18+'３　経営実績'!F$19+'３　経営実績'!F$20)</f>
        <v>#DIV/0!</v>
      </c>
      <c r="I34" s="307"/>
      <c r="J34" s="283" t="s">
        <v>424</v>
      </c>
    </row>
    <row r="35" spans="1:11" ht="21.75" customHeight="1">
      <c r="A35" s="540"/>
      <c r="B35" s="541" t="s">
        <v>49</v>
      </c>
      <c r="C35" s="542"/>
      <c r="D35" s="542"/>
      <c r="E35" s="90"/>
      <c r="F35" s="59">
        <f>SUM(F30:F34)</f>
        <v>0</v>
      </c>
      <c r="G35" s="86" t="e">
        <f>F35/'３　経営実績'!F$10</f>
        <v>#DIV/0!</v>
      </c>
      <c r="H35" s="304" t="e">
        <f>F35/('３　経営実績'!F$18+'３　経営実績'!F$19+'３　経営実績'!F$20)</f>
        <v>#DIV/0!</v>
      </c>
      <c r="I35" s="307"/>
      <c r="J35" s="259" t="s">
        <v>425</v>
      </c>
      <c r="K35" s="1" t="s">
        <v>552</v>
      </c>
    </row>
    <row r="36" spans="1:11" ht="21.75" customHeight="1">
      <c r="A36" s="94" t="s">
        <v>58</v>
      </c>
      <c r="B36" s="76"/>
      <c r="C36" s="76"/>
      <c r="D36" s="76"/>
      <c r="E36" s="90"/>
      <c r="F36" s="95">
        <f>F24+F29-F35</f>
        <v>0</v>
      </c>
      <c r="G36" s="86" t="e">
        <f>F36/'３　経営実績'!F$10</f>
        <v>#DIV/0!</v>
      </c>
      <c r="H36" s="304" t="e">
        <f>F36/('３　経営実績'!F$18+'３　経営実績'!F$19+'３　経営実績'!F$20)</f>
        <v>#DIV/0!</v>
      </c>
      <c r="I36" s="306" t="s">
        <v>558</v>
      </c>
      <c r="J36" s="259" t="s">
        <v>496</v>
      </c>
      <c r="K36" s="1" t="s">
        <v>553</v>
      </c>
    </row>
    <row r="37" spans="1:11" ht="21.75" customHeight="1" thickBot="1">
      <c r="A37" s="96" t="s">
        <v>59</v>
      </c>
      <c r="B37" s="97"/>
      <c r="C37" s="97"/>
      <c r="D37" s="97"/>
      <c r="E37" s="98"/>
      <c r="F37" s="99">
        <f>F36+'５　当期生産費用'!G11+'６　損益計算書'!F21</f>
        <v>0</v>
      </c>
      <c r="G37" s="93" t="e">
        <f>F37/'３　経営実績'!F$10</f>
        <v>#DIV/0!</v>
      </c>
      <c r="H37" s="305" t="e">
        <f>F37/('３　経営実績'!F$18+'３　経営実績'!F$19+'３　経営実績'!F$20)</f>
        <v>#DIV/0!</v>
      </c>
      <c r="I37" s="308" t="s">
        <v>559</v>
      </c>
      <c r="J37" s="283" t="s">
        <v>494</v>
      </c>
      <c r="K37" s="1" t="s">
        <v>554</v>
      </c>
    </row>
    <row r="38" spans="6:10" ht="14.25">
      <c r="F38" s="546"/>
      <c r="G38" s="546"/>
      <c r="H38" s="546"/>
      <c r="J38" s="283"/>
    </row>
    <row r="39" ht="53.25" customHeight="1"/>
    <row r="40" ht="14.25">
      <c r="A40" s="1" t="s">
        <v>114</v>
      </c>
    </row>
    <row r="41" spans="2:8" ht="23.25" customHeight="1">
      <c r="B41" s="11" t="s">
        <v>124</v>
      </c>
      <c r="C41" s="12"/>
      <c r="D41" s="12"/>
      <c r="E41" s="14"/>
      <c r="F41" s="2"/>
      <c r="G41" s="2"/>
      <c r="H41" s="2"/>
    </row>
    <row r="42" spans="2:8" ht="23.25" customHeight="1">
      <c r="B42" s="11" t="s">
        <v>116</v>
      </c>
      <c r="C42" s="12"/>
      <c r="D42" s="12"/>
      <c r="E42" s="14"/>
      <c r="F42" s="2"/>
      <c r="G42" s="2"/>
      <c r="H42" s="2"/>
    </row>
    <row r="43" spans="2:8" ht="23.25" customHeight="1">
      <c r="B43" s="11" t="s">
        <v>117</v>
      </c>
      <c r="C43" s="12"/>
      <c r="D43" s="12"/>
      <c r="E43" s="14"/>
      <c r="F43" s="2"/>
      <c r="G43" s="2"/>
      <c r="H43" s="2"/>
    </row>
    <row r="44" spans="2:8" ht="23.25" customHeight="1">
      <c r="B44" s="11" t="s">
        <v>125</v>
      </c>
      <c r="C44" s="12"/>
      <c r="D44" s="12"/>
      <c r="E44" s="14"/>
      <c r="F44" s="2"/>
      <c r="G44" s="2"/>
      <c r="H44" s="2"/>
    </row>
    <row r="45" spans="2:8" ht="23.25" customHeight="1">
      <c r="B45" s="11" t="s">
        <v>118</v>
      </c>
      <c r="C45" s="12"/>
      <c r="D45" s="12"/>
      <c r="E45" s="14"/>
      <c r="F45" s="2"/>
      <c r="G45" s="2"/>
      <c r="H45" s="2"/>
    </row>
    <row r="46" spans="2:8" ht="23.25" customHeight="1">
      <c r="B46" s="11" t="s">
        <v>119</v>
      </c>
      <c r="C46" s="12"/>
      <c r="D46" s="12"/>
      <c r="E46" s="14"/>
      <c r="F46" s="2"/>
      <c r="G46" s="2"/>
      <c r="H46" s="2"/>
    </row>
    <row r="47" spans="2:8" ht="23.25" customHeight="1">
      <c r="B47" s="11" t="s">
        <v>115</v>
      </c>
      <c r="C47" s="12"/>
      <c r="D47" s="12"/>
      <c r="E47" s="14"/>
      <c r="F47" s="2"/>
      <c r="G47" s="2"/>
      <c r="H47" s="2"/>
    </row>
    <row r="48" spans="2:8" ht="23.25" customHeight="1">
      <c r="B48" s="11" t="s">
        <v>123</v>
      </c>
      <c r="C48" s="12"/>
      <c r="D48" s="12"/>
      <c r="E48" s="14"/>
      <c r="F48" s="2"/>
      <c r="G48" s="2"/>
      <c r="H48" s="2"/>
    </row>
    <row r="49" spans="6:8" ht="14.25">
      <c r="F49" s="4"/>
      <c r="G49" s="4"/>
      <c r="H49" s="3"/>
    </row>
    <row r="50" ht="14.25">
      <c r="F50" s="4"/>
    </row>
    <row r="51" ht="14.25">
      <c r="F51" s="4"/>
    </row>
    <row r="52" ht="14.25">
      <c r="F52" s="4"/>
    </row>
    <row r="53" ht="14.25">
      <c r="F53" s="4"/>
    </row>
    <row r="54" ht="14.25">
      <c r="F54" s="4"/>
    </row>
    <row r="55" ht="14.25">
      <c r="F55" s="4"/>
    </row>
    <row r="56" ht="14.25">
      <c r="F56" s="4"/>
    </row>
    <row r="57" ht="14.25">
      <c r="F57" s="4"/>
    </row>
    <row r="58" ht="14.25">
      <c r="F58" s="4"/>
    </row>
    <row r="59" ht="14.25">
      <c r="F59" s="4"/>
    </row>
    <row r="60" ht="14.25">
      <c r="F60" s="4"/>
    </row>
    <row r="61" ht="14.25">
      <c r="F61" s="4"/>
    </row>
    <row r="62" ht="14.25">
      <c r="F62" s="4"/>
    </row>
    <row r="63" ht="14.25">
      <c r="F63" s="4"/>
    </row>
    <row r="64" ht="14.25">
      <c r="F64" s="4"/>
    </row>
    <row r="65" ht="14.25">
      <c r="F65" s="4"/>
    </row>
    <row r="66" ht="14.25">
      <c r="F66" s="4"/>
    </row>
    <row r="67" ht="14.25">
      <c r="F67" s="4"/>
    </row>
    <row r="68" ht="14.25">
      <c r="F68" s="4"/>
    </row>
    <row r="69" ht="14.25">
      <c r="F69" s="4"/>
    </row>
    <row r="70" ht="14.25">
      <c r="F70" s="4"/>
    </row>
    <row r="71" ht="14.25">
      <c r="F71" s="4"/>
    </row>
  </sheetData>
  <sheetProtection/>
  <mergeCells count="42">
    <mergeCell ref="J3:J4"/>
    <mergeCell ref="K3:K4"/>
    <mergeCell ref="F38:H38"/>
    <mergeCell ref="B15:D15"/>
    <mergeCell ref="A5:A10"/>
    <mergeCell ref="A11:A16"/>
    <mergeCell ref="B7:D7"/>
    <mergeCell ref="B8:D8"/>
    <mergeCell ref="B9:D9"/>
    <mergeCell ref="B5:D5"/>
    <mergeCell ref="B6:D6"/>
    <mergeCell ref="B31:D31"/>
    <mergeCell ref="B32:D32"/>
    <mergeCell ref="B3:E4"/>
    <mergeCell ref="B18:D18"/>
    <mergeCell ref="B19:D19"/>
    <mergeCell ref="A17:D17"/>
    <mergeCell ref="B10:D10"/>
    <mergeCell ref="B11:D11"/>
    <mergeCell ref="B12:D12"/>
    <mergeCell ref="A30:A35"/>
    <mergeCell ref="B26:D26"/>
    <mergeCell ref="B27:D27"/>
    <mergeCell ref="B28:D28"/>
    <mergeCell ref="B29:D29"/>
    <mergeCell ref="B30:D30"/>
    <mergeCell ref="B16:D16"/>
    <mergeCell ref="A24:D24"/>
    <mergeCell ref="B13:D13"/>
    <mergeCell ref="B14:D14"/>
    <mergeCell ref="A25:A29"/>
    <mergeCell ref="B20:D20"/>
    <mergeCell ref="A18:A23"/>
    <mergeCell ref="B22:D22"/>
    <mergeCell ref="B34:D34"/>
    <mergeCell ref="B35:D35"/>
    <mergeCell ref="A2:I2"/>
    <mergeCell ref="B21:D21"/>
    <mergeCell ref="I3:I4"/>
    <mergeCell ref="B33:D33"/>
    <mergeCell ref="B23:D23"/>
    <mergeCell ref="B25:D25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&amp;C添付資料　&amp;P ページ</oddFooter>
  </headerFooter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y-handa</cp:lastModifiedBy>
  <cp:lastPrinted>2020-05-23T07:47:04Z</cp:lastPrinted>
  <dcterms:created xsi:type="dcterms:W3CDTF">2004-08-12T05:55:17Z</dcterms:created>
  <dcterms:modified xsi:type="dcterms:W3CDTF">2020-06-17T11:52:31Z</dcterms:modified>
  <cp:category/>
  <cp:version/>
  <cp:contentType/>
  <cp:contentStatus/>
</cp:coreProperties>
</file>