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720" activeTab="0"/>
  </bookViews>
  <sheets>
    <sheet name="１　労働力" sheetId="1" r:id="rId1"/>
    <sheet name="自給飼料・排泄物" sheetId="2" r:id="rId2"/>
    <sheet name="農業用施設・借入金" sheetId="3" r:id="rId3"/>
    <sheet name="２　飼養規模" sheetId="4" r:id="rId4"/>
    <sheet name="３　経営実績" sheetId="5" r:id="rId5"/>
    <sheet name="４　当期収入" sheetId="6" r:id="rId6"/>
    <sheet name="５　当期生産費用" sheetId="7" r:id="rId7"/>
    <sheet name="６　損益計算書" sheetId="8" r:id="rId8"/>
  </sheets>
  <definedNames>
    <definedName name="_xlnm.Print_Area" localSheetId="0">'１　労働力'!$A$1:$I$32</definedName>
    <definedName name="_xlnm.Print_Area" localSheetId="4">'３　経営実績'!$A$1:$I$49</definedName>
    <definedName name="_xlnm.Print_Area" localSheetId="5">'４　当期収入'!$A$1:$G$16</definedName>
    <definedName name="_xlnm.Print_Area" localSheetId="6">'５　当期生産費用'!$A$1:$G$31</definedName>
    <definedName name="_xlnm.Print_Area" localSheetId="7">'６　損益計算書'!$A$1:$F$32</definedName>
  </definedNames>
  <calcPr fullCalcOnLoad="1"/>
</workbook>
</file>

<file path=xl/sharedStrings.xml><?xml version="1.0" encoding="utf-8"?>
<sst xmlns="http://schemas.openxmlformats.org/spreadsheetml/2006/main" count="548" uniqueCount="411">
  <si>
    <t>収益性</t>
  </si>
  <si>
    <t>生産性</t>
  </si>
  <si>
    <t>安全性</t>
  </si>
  <si>
    <t>区    分</t>
  </si>
  <si>
    <t>購入飼料費</t>
  </si>
  <si>
    <t>労働費</t>
  </si>
  <si>
    <t>雇用</t>
  </si>
  <si>
    <t>家族</t>
  </si>
  <si>
    <t>計</t>
  </si>
  <si>
    <t>診療・医薬品費</t>
  </si>
  <si>
    <t>光熱水費</t>
  </si>
  <si>
    <t>燃料費</t>
  </si>
  <si>
    <t>建物・構築物</t>
  </si>
  <si>
    <t>修繕費</t>
  </si>
  <si>
    <t>小農具費</t>
  </si>
  <si>
    <t>消耗諸材料費</t>
  </si>
  <si>
    <t>当期生産費用合計</t>
  </si>
  <si>
    <t>期首肉用鶏評価額</t>
  </si>
  <si>
    <t>期末肉用鶏評価額</t>
  </si>
  <si>
    <t>副産物価額</t>
  </si>
  <si>
    <t>差引生産原価</t>
  </si>
  <si>
    <t>償却費  減 価</t>
  </si>
  <si>
    <t>経　常　利　益</t>
  </si>
  <si>
    <t>機器具・車輌</t>
  </si>
  <si>
    <t>出荷１００羽当たり生産原価</t>
  </si>
  <si>
    <t>鶏舎１㎡当たり年間出荷羽数</t>
  </si>
  <si>
    <t>経営概要</t>
  </si>
  <si>
    <t>売上原価</t>
  </si>
  <si>
    <t>平均飼育日数</t>
  </si>
  <si>
    <t>育成率</t>
  </si>
  <si>
    <t>飼料要求率</t>
  </si>
  <si>
    <t>生体１ｋｇ当たり販売価格</t>
  </si>
  <si>
    <t>総借入金残高（期末時）</t>
  </si>
  <si>
    <t>平均飼養羽数１００羽当たり年間借入金償還負担額</t>
  </si>
  <si>
    <t>羽</t>
  </si>
  <si>
    <t>円</t>
  </si>
  <si>
    <t>％</t>
  </si>
  <si>
    <t>円</t>
  </si>
  <si>
    <t>回</t>
  </si>
  <si>
    <t>日</t>
  </si>
  <si>
    <t>％</t>
  </si>
  <si>
    <t>万円</t>
  </si>
  <si>
    <t>もと雛費</t>
  </si>
  <si>
    <t>賃料料金その他</t>
  </si>
  <si>
    <t>区         分</t>
  </si>
  <si>
    <t>売 上 高</t>
  </si>
  <si>
    <t>売   上   原   価</t>
  </si>
  <si>
    <t>売  上  総  利  益</t>
  </si>
  <si>
    <t>販売・一般管理費</t>
  </si>
  <si>
    <t>販売経費</t>
  </si>
  <si>
    <t>租税公課諸負担</t>
  </si>
  <si>
    <t>受取利子</t>
  </si>
  <si>
    <t>営業外費用</t>
  </si>
  <si>
    <t>支払地代</t>
  </si>
  <si>
    <t>そ  の  他</t>
  </si>
  <si>
    <t xml:space="preserve">    計</t>
  </si>
  <si>
    <t>当期生産費用合計</t>
  </si>
  <si>
    <t>共済掛金</t>
  </si>
  <si>
    <t>事 務 費</t>
  </si>
  <si>
    <t xml:space="preserve">     計</t>
  </si>
  <si>
    <t>営  業  利  益</t>
  </si>
  <si>
    <t>支払利子</t>
  </si>
  <si>
    <t>経　常　所　得</t>
  </si>
  <si>
    <t>他部門利用堆肥評価額</t>
  </si>
  <si>
    <t>出荷回転率</t>
  </si>
  <si>
    <t>鶏糞等販売収入</t>
  </si>
  <si>
    <t>奨励金・補填金</t>
  </si>
  <si>
    <t>価格安定積立金</t>
  </si>
  <si>
    <t xml:space="preserve">営業外収益  </t>
  </si>
  <si>
    <t>項目</t>
  </si>
  <si>
    <t>備考</t>
  </si>
  <si>
    <t>たい肥販売</t>
  </si>
  <si>
    <t>共済金</t>
  </si>
  <si>
    <t>奨励金・補てん金等</t>
  </si>
  <si>
    <t>その他収入（作業請負等）</t>
  </si>
  <si>
    <t>計</t>
  </si>
  <si>
    <t>加工販売部門</t>
  </si>
  <si>
    <t>その他</t>
  </si>
  <si>
    <t>補助金等</t>
  </si>
  <si>
    <t>肉用鶏部門収入</t>
  </si>
  <si>
    <t>経営実績年
（　　　　　年）</t>
  </si>
  <si>
    <t>経営比較対象年
（　　　　　年）</t>
  </si>
  <si>
    <t>県比較値
（　　　　　年）</t>
  </si>
  <si>
    <t>期首</t>
  </si>
  <si>
    <t>期末</t>
  </si>
  <si>
    <t>死亡・廃用</t>
  </si>
  <si>
    <t>品種別</t>
  </si>
  <si>
    <t>平均（常時飼養羽数）</t>
  </si>
  <si>
    <t>総額（円）</t>
  </si>
  <si>
    <t>総  額（円）</t>
  </si>
  <si>
    <t>総  額（円）</t>
  </si>
  <si>
    <t>加工販売部門</t>
  </si>
  <si>
    <t>生産部門</t>
  </si>
  <si>
    <t xml:space="preserve">加工・販売収入 </t>
  </si>
  <si>
    <t>加工部門費用</t>
  </si>
  <si>
    <t>販売部門費用</t>
  </si>
  <si>
    <t>役員報酬</t>
  </si>
  <si>
    <t>生産費用</t>
  </si>
  <si>
    <r>
      <t>（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月～</t>
    </r>
    <r>
      <rPr>
        <sz val="10.5"/>
        <rFont val="Century"/>
        <family val="1"/>
      </rPr>
      <t xml:space="preserve">     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月）</t>
    </r>
  </si>
  <si>
    <t>使用</t>
  </si>
  <si>
    <t>飼料の</t>
  </si>
  <si>
    <t>面　積（ａ）</t>
  </si>
  <si>
    <t>所有</t>
  </si>
  <si>
    <t>総収量</t>
  </si>
  <si>
    <t>主な利用形態等</t>
  </si>
  <si>
    <t>区分</t>
  </si>
  <si>
    <t>実面積</t>
  </si>
  <si>
    <t>のべ面積</t>
  </si>
  <si>
    <t>（ｔ）</t>
  </si>
  <si>
    <t>（採草の場合）</t>
  </si>
  <si>
    <t>600ａ</t>
  </si>
  <si>
    <t>自己</t>
  </si>
  <si>
    <t>840ｔ</t>
  </si>
  <si>
    <t>イタリアンライグラス</t>
  </si>
  <si>
    <t>500ａ</t>
  </si>
  <si>
    <t>借地</t>
  </si>
  <si>
    <t>500ｔ</t>
  </si>
  <si>
    <t>1番草：サイレージ</t>
  </si>
  <si>
    <r>
      <t>(５)</t>
    </r>
    <r>
      <rPr>
        <b/>
        <sz val="10.5"/>
        <rFont val="ＭＳ Ｐ明朝"/>
        <family val="1"/>
      </rPr>
      <t xml:space="preserve"> </t>
    </r>
    <r>
      <rPr>
        <b/>
        <sz val="14"/>
        <rFont val="ＭＳ Ｐ明朝"/>
        <family val="1"/>
      </rPr>
      <t>家畜排せつ物の処理・利用状況</t>
    </r>
  </si>
  <si>
    <t>処理の内容</t>
  </si>
  <si>
    <t>処理方式</t>
  </si>
  <si>
    <t>全て分離・一部分離・混合処理・その他（　　　　　）</t>
  </si>
  <si>
    <t>（○を付してください）</t>
  </si>
  <si>
    <t>処理方法</t>
  </si>
  <si>
    <t>（記述）</t>
  </si>
  <si>
    <t>敷　　料</t>
  </si>
  <si>
    <t>内容</t>
  </si>
  <si>
    <t>割合</t>
  </si>
  <si>
    <t>用途・
利用先等</t>
  </si>
  <si>
    <t>条件等</t>
  </si>
  <si>
    <t>備考</t>
  </si>
  <si>
    <t>利用の内容</t>
  </si>
  <si>
    <t>販　　売</t>
  </si>
  <si>
    <t>　　　％</t>
  </si>
  <si>
    <t>交　　換</t>
  </si>
  <si>
    <t xml:space="preserve">  　　％</t>
  </si>
  <si>
    <t>無償譲渡</t>
  </si>
  <si>
    <t>自家利用</t>
  </si>
  <si>
    <t>　  　％</t>
  </si>
  <si>
    <t>（４）自給飼料の生産と利用状況</t>
  </si>
  <si>
    <t>名称</t>
  </si>
  <si>
    <t>飼養方式</t>
  </si>
  <si>
    <t>自己所有・</t>
  </si>
  <si>
    <t>借入・共同別</t>
  </si>
  <si>
    <t>※航空写真等配置が分かるものを添付してください。</t>
  </si>
  <si>
    <t>借入先</t>
  </si>
  <si>
    <t>借入年月</t>
  </si>
  <si>
    <t>借入金額</t>
  </si>
  <si>
    <t>使途</t>
  </si>
  <si>
    <t>利子率</t>
  </si>
  <si>
    <t>償還年数</t>
  </si>
  <si>
    <t>当期償還元金</t>
  </si>
  <si>
    <t>当期支払利息</t>
  </si>
  <si>
    <t>期末借入残高</t>
  </si>
  <si>
    <t>うち据置期間</t>
  </si>
  <si>
    <t>経営主との続柄</t>
  </si>
  <si>
    <t>年間従事</t>
  </si>
  <si>
    <t>農業従事日数</t>
  </si>
  <si>
    <t>部門または作業担当</t>
  </si>
  <si>
    <r>
      <t>日数</t>
    </r>
    <r>
      <rPr>
        <sz val="11"/>
        <rFont val="Century"/>
        <family val="1"/>
      </rPr>
      <t>(</t>
    </r>
    <r>
      <rPr>
        <sz val="11"/>
        <rFont val="ＭＳ 明朝"/>
        <family val="1"/>
      </rPr>
      <t>日</t>
    </r>
    <r>
      <rPr>
        <sz val="11"/>
        <rFont val="Century"/>
        <family val="1"/>
      </rPr>
      <t>)</t>
    </r>
  </si>
  <si>
    <r>
      <t>(</t>
    </r>
    <r>
      <rPr>
        <sz val="11"/>
        <rFont val="ＭＳ 明朝"/>
        <family val="1"/>
      </rPr>
      <t>日</t>
    </r>
    <r>
      <rPr>
        <sz val="11"/>
        <rFont val="Century"/>
        <family val="1"/>
      </rPr>
      <t>)</t>
    </r>
  </si>
  <si>
    <t>うち畜産</t>
  </si>
  <si>
    <t>構成員</t>
  </si>
  <si>
    <t>従業員</t>
  </si>
  <si>
    <t>臨時雇</t>
  </si>
  <si>
    <t>合計</t>
  </si>
  <si>
    <t>田</t>
  </si>
  <si>
    <t>畑</t>
  </si>
  <si>
    <t>樹園地</t>
  </si>
  <si>
    <t>牧草地</t>
  </si>
  <si>
    <t>自己所有</t>
  </si>
  <si>
    <t>借　入</t>
  </si>
  <si>
    <t>合　計</t>
  </si>
  <si>
    <t>(７) 長期借入金の状況</t>
  </si>
  <si>
    <t>(６) 農業・畜産用施設の保有状況</t>
  </si>
  <si>
    <t>(３) 経営面積（実面積）</t>
  </si>
  <si>
    <t>３　経営実績</t>
  </si>
  <si>
    <t>４　当期収入</t>
  </si>
  <si>
    <t>６　損益計算書</t>
  </si>
  <si>
    <t>５　当期生産費用</t>
  </si>
  <si>
    <t>※緑色のセルは自動計算です</t>
  </si>
  <si>
    <t>地目</t>
  </si>
  <si>
    <t>品種・作付体系等</t>
  </si>
  <si>
    <t>（記入例）</t>
  </si>
  <si>
    <t>スーダングラス</t>
  </si>
  <si>
    <t>1番草：乾草
2番草：乾草</t>
  </si>
  <si>
    <t>採草・飼料作</t>
  </si>
  <si>
    <t>飼料畑</t>
  </si>
  <si>
    <t>二期作</t>
  </si>
  <si>
    <t>飼料用トウモロコシ</t>
  </si>
  <si>
    <t>350a</t>
  </si>
  <si>
    <t>自己</t>
  </si>
  <si>
    <t>200ｔ</t>
  </si>
  <si>
    <t>サイレージ</t>
  </si>
  <si>
    <t>水田</t>
  </si>
  <si>
    <t>飼料用稲</t>
  </si>
  <si>
    <t>400a</t>
  </si>
  <si>
    <t>借地</t>
  </si>
  <si>
    <t>50t</t>
  </si>
  <si>
    <t>ＷＣＳ</t>
  </si>
  <si>
    <t>採草+放牧
（兼用）</t>
  </si>
  <si>
    <t>飼料畑</t>
  </si>
  <si>
    <t>1番草収穫後放牧利用</t>
  </si>
  <si>
    <t>放牧</t>
  </si>
  <si>
    <t>300ａ</t>
  </si>
  <si>
    <t>※①「使用区分」ごとに「飼料の作付体系」を記入してください。</t>
  </si>
  <si>
    <t>　　なお、同一作付体系の場合、まとめて1つの作付地として記入してください。</t>
  </si>
  <si>
    <t>　②面積は実面積、のべ面積を記入してください。</t>
  </si>
  <si>
    <t>　③「総収量」が不明な場合は空白でも可。</t>
  </si>
  <si>
    <t>　④主な利用形態については、採草飼料の収穫後の利用形態（乾草、ｻｲﾚｰｼﾞ、ﾛｰﾙ等）を記述。</t>
  </si>
  <si>
    <t>　⑤記入例は削除してください。</t>
  </si>
  <si>
    <t>年齢</t>
  </si>
  <si>
    <t>区分</t>
  </si>
  <si>
    <t>品種別内訳</t>
  </si>
  <si>
    <t>（　　　　　　　　　　　　　）</t>
  </si>
  <si>
    <t>（単位：ａ）</t>
  </si>
  <si>
    <t>（単位：羽）</t>
  </si>
  <si>
    <t>飼養羽数</t>
  </si>
  <si>
    <t>合計</t>
  </si>
  <si>
    <t>正常出荷</t>
  </si>
  <si>
    <t>品種名</t>
  </si>
  <si>
    <t>(１) 従事者</t>
  </si>
  <si>
    <t>※加工販売に従事する者の日数も含めて記入のこと</t>
  </si>
  <si>
    <t>のべ人日　　　　　　　　日</t>
  </si>
  <si>
    <t>肉用鶏平均飼養羽数</t>
  </si>
  <si>
    <t>肉用鶏年間出荷羽数</t>
  </si>
  <si>
    <t>肉用鶏部門総所得</t>
  </si>
  <si>
    <t>肉用鶏出荷１００羽当たり年間所得</t>
  </si>
  <si>
    <t xml:space="preserve">   うち肉用鶏販売収入</t>
  </si>
  <si>
    <t>肉用鶏出荷１００羽当たり出荷時体重</t>
  </si>
  <si>
    <t>肉用鶏出荷１００羽当たり投下労働時間</t>
  </si>
  <si>
    <t>肉用鶏販売</t>
  </si>
  <si>
    <t>肉用鶏出荷
１００羽当たり
（円）</t>
  </si>
  <si>
    <t>肉用鶏出荷
１００羽当たり
（円）</t>
  </si>
  <si>
    <t>肉用鶏販売収入</t>
  </si>
  <si>
    <t>期首肉用鶏評価額</t>
  </si>
  <si>
    <t>期末肉用鶏評価額</t>
  </si>
  <si>
    <t>肉用鶏年間餌付羽数</t>
  </si>
  <si>
    <t>２　飼養規模</t>
  </si>
  <si>
    <t>※「２　飼養規模」の平均飼養羽数と一致するように記載してください。</t>
  </si>
  <si>
    <t>労働力の構成</t>
  </si>
  <si>
    <t>(２) 経営規模</t>
  </si>
  <si>
    <t>＜労働従事人数（構成員） ＞</t>
  </si>
  <si>
    <t>人</t>
  </si>
  <si>
    <t>＜労働日数/１人（構成員） ＞</t>
  </si>
  <si>
    <t>日</t>
  </si>
  <si>
    <r>
      <t xml:space="preserve">労働力員数
</t>
    </r>
    <r>
      <rPr>
        <sz val="11"/>
        <rFont val="ＭＳ 明朝"/>
        <family val="1"/>
      </rPr>
      <t>(畜産・2000hr換算)</t>
    </r>
  </si>
  <si>
    <t>家族・構成員</t>
  </si>
  <si>
    <t>人</t>
  </si>
  <si>
    <t xml:space="preserve">雇用・従業員 </t>
  </si>
  <si>
    <t>労働時間
（畜産）</t>
  </si>
  <si>
    <t xml:space="preserve">家族・構成員 </t>
  </si>
  <si>
    <t>時間</t>
  </si>
  <si>
    <t>円</t>
  </si>
  <si>
    <t>円</t>
  </si>
  <si>
    <t xml:space="preserve">所   得   率   </t>
  </si>
  <si>
    <t>肉 鶏 出 荷
１００羽当たり</t>
  </si>
  <si>
    <t>部門収入</t>
  </si>
  <si>
    <t xml:space="preserve">   うちもと雛費</t>
  </si>
  <si>
    <t xml:space="preserve">   うち購入飼料費</t>
  </si>
  <si>
    <t xml:space="preserve">   うち労働費</t>
  </si>
  <si>
    <t xml:space="preserve">   うち減価償却費</t>
  </si>
  <si>
    <t>平均飼養羽数１００羽当たり借入金残高（期末時）</t>
  </si>
  <si>
    <t>労働生産・収益性</t>
  </si>
  <si>
    <t>売上高経常利益率</t>
  </si>
  <si>
    <t>時間</t>
  </si>
  <si>
    <t>家族（構成員）１人当たり経常所得</t>
  </si>
  <si>
    <t>労働所得（経常利益＋労賃）</t>
  </si>
  <si>
    <t>労働力１人当たり労働所得</t>
  </si>
  <si>
    <t>家族（構成員）１人当たり労働所得</t>
  </si>
  <si>
    <t>労働効率（労働所得時間単価）</t>
  </si>
  <si>
    <t>育成率：出荷羽数÷餌付け羽数×100</t>
  </si>
  <si>
    <t>飼料要求率：飼料消費量÷出荷総体重</t>
  </si>
  <si>
    <t>出荷回転率：365÷（餌付けから最終までの平均日数＋平均休室日数）</t>
  </si>
  <si>
    <t>生産指数：(出荷体重×育成率)÷(平均飼育日数×飼料要求率)×100</t>
  </si>
  <si>
    <t>※平成31年度実績を基に入力してください。</t>
  </si>
  <si>
    <t>構造
性能・馬力</t>
  </si>
  <si>
    <t>頭羽数規模・
面積</t>
  </si>
  <si>
    <t>１ 推薦事例の概況（平成　　年　　月～令和　　年　　月）</t>
  </si>
  <si>
    <t>※決算期が平成31年４月〜令和２年３月にあるものを記入してください。</t>
  </si>
  <si>
    <t>性別</t>
  </si>
  <si>
    <t>男　・　女</t>
  </si>
  <si>
    <t>※小数点以下は四捨五入</t>
  </si>
  <si>
    <t>（記入例）〇〇農協</t>
  </si>
  <si>
    <t>Ｈ１３年
４月</t>
  </si>
  <si>
    <t>鶏舎</t>
  </si>
  <si>
    <t>堆肥舎</t>
  </si>
  <si>
    <t>木造コンクリート</t>
  </si>
  <si>
    <r>
      <t>200</t>
    </r>
    <r>
      <rPr>
        <sz val="12"/>
        <rFont val="ＭＳ Ｐ明朝"/>
        <family val="1"/>
      </rPr>
      <t>㎡</t>
    </r>
  </si>
  <si>
    <t>自己所有</t>
  </si>
  <si>
    <t>トラクター</t>
  </si>
  <si>
    <r>
      <t>30</t>
    </r>
    <r>
      <rPr>
        <sz val="12"/>
        <rFont val="ＭＳ Ｐ明朝"/>
        <family val="1"/>
      </rPr>
      <t>馬力</t>
    </r>
  </si>
  <si>
    <t>木造</t>
  </si>
  <si>
    <t>平飼い</t>
  </si>
  <si>
    <t>ウインドレス鶏舎</t>
  </si>
  <si>
    <r>
      <t>35,000</t>
    </r>
    <r>
      <rPr>
        <sz val="12"/>
        <rFont val="ＭＳ Ｐ明朝"/>
        <family val="1"/>
      </rPr>
      <t>羽
2,000㎡</t>
    </r>
  </si>
  <si>
    <t>項番</t>
  </si>
  <si>
    <t>算式</t>
  </si>
  <si>
    <t>小数点</t>
  </si>
  <si>
    <t>①</t>
  </si>
  <si>
    <t>②</t>
  </si>
  <si>
    <t>③</t>
  </si>
  <si>
    <t>④</t>
  </si>
  <si>
    <t>⑤</t>
  </si>
  <si>
    <t>①/2000</t>
  </si>
  <si>
    <t>小数点第1位</t>
  </si>
  <si>
    <t>⑥</t>
  </si>
  <si>
    <t>②/2000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</si>
  <si>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</si>
  <si>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</si>
  <si>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</si>
  <si>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</si>
  <si>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</si>
  <si>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</si>
  <si>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</si>
  <si>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</si>
  <si>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</si>
  <si>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</si>
  <si>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</si>
  <si>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</si>
  <si>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</si>
  <si>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</si>
  <si>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</si>
  <si>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㉒</t>
  </si>
  <si>
    <t>㉓</t>
  </si>
  <si>
    <t>㉔</t>
  </si>
  <si>
    <t>㉕</t>
  </si>
  <si>
    <t>㉖</t>
  </si>
  <si>
    <t>㉗</t>
  </si>
  <si>
    <t>㉘</t>
  </si>
  <si>
    <t>㉙</t>
  </si>
  <si>
    <t>㉚</t>
  </si>
  <si>
    <t>㉛</t>
  </si>
  <si>
    <t>小数点第2位</t>
  </si>
  <si>
    <t>㉜</t>
  </si>
  <si>
    <t>㉝</t>
  </si>
  <si>
    <t>㉞</t>
  </si>
  <si>
    <t>㉟</t>
  </si>
  <si>
    <t>㊱</t>
  </si>
  <si>
    <t>㊲</t>
  </si>
  <si>
    <t>(①+②)/⑦*100</t>
  </si>
  <si>
    <t>2 肉用鶏平均飼養羽数</t>
  </si>
  <si>
    <t>①+②+③+④+⑤+⑥</t>
  </si>
  <si>
    <t>⑧+⑨+⑩+⑪</t>
  </si>
  <si>
    <t>⑦+⑫</t>
  </si>
  <si>
    <t>③+④</t>
  </si>
  <si>
    <t>⑨+⑩</t>
  </si>
  <si>
    <t>①+②+⑤+⑥+⑦+⑧+⑪+⑫+⑬+⑭+⑮</t>
  </si>
  <si>
    <t>6②+6③+6④</t>
  </si>
  <si>
    <t>⑯+⑰-⑲-⑳</t>
  </si>
  <si>
    <t>㉔+㉕+㉖+㉗</t>
  </si>
  <si>
    <t>⑳/3⑨*100</t>
  </si>
  <si>
    <t>差引生産原価＋販売・一般管理費</t>
  </si>
  <si>
    <t>⑳+6⑮</t>
  </si>
  <si>
    <t>㉒/3⑨*100</t>
  </si>
  <si>
    <t>4①</t>
  </si>
  <si>
    <t>4②</t>
  </si>
  <si>
    <t>4⑤</t>
  </si>
  <si>
    <t>①+②+③</t>
  </si>
  <si>
    <t>5⑯</t>
  </si>
  <si>
    <t>5⑰</t>
  </si>
  <si>
    <t>5⑱</t>
  </si>
  <si>
    <t>⑤+⑥-⑦-⑧</t>
  </si>
  <si>
    <t>④-⑨</t>
  </si>
  <si>
    <t>⑪+⑫+⑬+⑭+⑮+⑯</t>
  </si>
  <si>
    <t>⑩-⑰</t>
  </si>
  <si>
    <t>4④</t>
  </si>
  <si>
    <t>⑲+⑳+㉑</t>
  </si>
  <si>
    <t>㉓+㉔+㉕+㉖</t>
  </si>
  <si>
    <t>⑰+㉒-㉗</t>
  </si>
  <si>
    <t>㉘</t>
  </si>
  <si>
    <t>㉙</t>
  </si>
  <si>
    <t>㉘+5④+⑮</t>
  </si>
  <si>
    <t>6㉙</t>
  </si>
  <si>
    <t>⑩/⑨*100</t>
  </si>
  <si>
    <t>6㉙/6④*100</t>
  </si>
  <si>
    <t>6①/⑨*100</t>
  </si>
  <si>
    <t>5⑯/⑨*100</t>
  </si>
  <si>
    <t>5①/⑨*100</t>
  </si>
  <si>
    <t>5②/⑨*100</t>
  </si>
  <si>
    <t>5⑤/⑨*100</t>
  </si>
  <si>
    <t>5⑪/⑨*100</t>
  </si>
  <si>
    <t>6④/⑨*100</t>
  </si>
  <si>
    <t>kg</t>
  </si>
  <si>
    <t>（①+②）/⑨*100</t>
  </si>
  <si>
    <t>6㉙/⑤</t>
  </si>
  <si>
    <t>6㉘+6⑮+5⑤</t>
  </si>
  <si>
    <t>肉用鶏平均飼養羽数１００羽当たり投下労働時間</t>
  </si>
  <si>
    <t>平均休室日数</t>
  </si>
  <si>
    <t>生産指数（PS)</t>
  </si>
  <si>
    <t>㊳</t>
  </si>
  <si>
    <t>㊴</t>
  </si>
  <si>
    <t>㊱/(⑤+⑥)</t>
  </si>
  <si>
    <t>㊱/⑤</t>
  </si>
  <si>
    <t>㊱/(①+②)</t>
  </si>
  <si>
    <t>365/(㉑+㉒)</t>
  </si>
  <si>
    <t>(㉓/100*㉔)/(㉑*㉕)*100</t>
  </si>
  <si>
    <t>㉚/⑦*100</t>
  </si>
  <si>
    <t>2：飼養規模</t>
  </si>
  <si>
    <t>3：経営実績</t>
  </si>
  <si>
    <t>4：当期収入</t>
  </si>
  <si>
    <t>5：当期生産費用</t>
  </si>
  <si>
    <t>6：損益計算書</t>
  </si>
  <si>
    <t>※平均飼養羽数は小数点第1位まで記入、その他の項目は整数で移入</t>
  </si>
  <si>
    <t>※正常出荷：正常に販売に供した鶏の羽数</t>
  </si>
  <si>
    <t>※※平均飼養羽数の算出方法</t>
  </si>
  <si>
    <t>1.（期首飼養羽数+期末飼養羽数）÷２</t>
  </si>
  <si>
    <t>2.各月末飼養羽数の合計÷12月</t>
  </si>
  <si>
    <t>3.（期首飼養羽数+各月末飼養羽数）÷13月</t>
  </si>
  <si>
    <t>4.飼養延べ羽数（飼養延べ日数）÷365日</t>
  </si>
  <si>
    <t>出荷100羽当たり差引生産原価＋販売・一般管理費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</si>
</sst>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#"/>
    <numFmt numFmtId="178" formatCode="#,##0.0"/>
    <numFmt numFmtId="179" formatCode="0.0_ "/>
    <numFmt numFmtId="180" formatCode="#,##0.0_);[Red]\(#,##0.0\)"/>
    <numFmt numFmtId="181" formatCode="00&quot;－&quot;00"/>
    <numFmt numFmtId="182" formatCode="0.0%"/>
    <numFmt numFmtId="183" formatCode="0.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_ "/>
    <numFmt numFmtId="193" formatCode="0.0"/>
    <numFmt numFmtId="194" formatCode="#,##0.0;[Red]\-#,##0.0"/>
    <numFmt numFmtId="195" formatCode="#,##0_ "/>
    <numFmt numFmtId="196" formatCode="#,##0.0_ "/>
    <numFmt numFmtId="197" formatCode="#,##0;[Red]#,##0"/>
    <numFmt numFmtId="198" formatCode="0.0;[Red]0.0"/>
    <numFmt numFmtId="199" formatCode="0.000;[Red]0.000"/>
    <numFmt numFmtId="200" formatCode="[$]ggge&quot;年&quot;m&quot;月&quot;d&quot;日&quot;;@"/>
    <numFmt numFmtId="20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0.5"/>
      <name val="Century"/>
      <family val="1"/>
    </font>
    <font>
      <sz val="8"/>
      <name val="ＭＳ 明朝"/>
      <family val="1"/>
    </font>
    <font>
      <b/>
      <sz val="10.5"/>
      <name val="ＭＳ Ｐ明朝"/>
      <family val="1"/>
    </font>
    <font>
      <sz val="8"/>
      <name val="ＭＳ ゴシック"/>
      <family val="3"/>
    </font>
    <font>
      <sz val="12"/>
      <name val="Times New Roman"/>
      <family val="1"/>
    </font>
    <font>
      <sz val="11"/>
      <name val="Century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40" fillId="18" borderId="1" applyNumberFormat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2" fillId="0" borderId="3" applyNumberFormat="0" applyFill="0" applyAlignment="0" applyProtection="0"/>
    <xf numFmtId="0" fontId="22" fillId="21" borderId="0" applyNumberFormat="0" applyBorder="0" applyAlignment="0" applyProtection="0"/>
    <xf numFmtId="0" fontId="43" fillId="2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22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9" fillId="23" borderId="0" applyNumberFormat="0" applyBorder="0" applyAlignment="0" applyProtection="0"/>
  </cellStyleXfs>
  <cellXfs count="4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7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74" applyFont="1" applyFill="1">
      <alignment vertical="center"/>
      <protection/>
    </xf>
    <xf numFmtId="0" fontId="3" fillId="0" borderId="0" xfId="74" applyFont="1" applyFill="1">
      <alignment vertical="center"/>
      <protection/>
    </xf>
    <xf numFmtId="0" fontId="3" fillId="0" borderId="0" xfId="74" applyFont="1" applyFill="1" applyBorder="1" applyAlignment="1">
      <alignment horizontal="center" vertical="center"/>
      <protection/>
    </xf>
    <xf numFmtId="0" fontId="3" fillId="0" borderId="12" xfId="74" applyFont="1" applyFill="1" applyBorder="1" applyAlignment="1">
      <alignment horizontal="left" vertical="center"/>
      <protection/>
    </xf>
    <xf numFmtId="0" fontId="3" fillId="0" borderId="13" xfId="74" applyFont="1" applyFill="1" applyBorder="1" applyAlignment="1">
      <alignment horizontal="left" vertical="center"/>
      <protection/>
    </xf>
    <xf numFmtId="0" fontId="3" fillId="0" borderId="14" xfId="74" applyFont="1" applyFill="1" applyBorder="1" applyAlignment="1">
      <alignment horizontal="center" vertical="center"/>
      <protection/>
    </xf>
    <xf numFmtId="0" fontId="3" fillId="0" borderId="15" xfId="74" applyFont="1" applyFill="1" applyBorder="1" applyAlignment="1">
      <alignment vertical="center" shrinkToFit="1"/>
      <protection/>
    </xf>
    <xf numFmtId="0" fontId="3" fillId="0" borderId="16" xfId="74" applyFont="1" applyFill="1" applyBorder="1" applyAlignment="1">
      <alignment horizontal="left" vertical="center"/>
      <protection/>
    </xf>
    <xf numFmtId="0" fontId="3" fillId="0" borderId="15" xfId="74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horizontal="left" vertical="center"/>
      <protection/>
    </xf>
    <xf numFmtId="0" fontId="3" fillId="0" borderId="17" xfId="74" applyFont="1" applyFill="1" applyBorder="1" applyAlignment="1">
      <alignment vertical="center" shrinkToFit="1"/>
      <protection/>
    </xf>
    <xf numFmtId="0" fontId="3" fillId="0" borderId="18" xfId="74" applyFont="1" applyFill="1" applyBorder="1" applyAlignment="1">
      <alignment vertical="center" shrinkToFit="1"/>
      <protection/>
    </xf>
    <xf numFmtId="181" fontId="9" fillId="24" borderId="19" xfId="0" applyNumberFormat="1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4" xfId="74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76">
      <alignment vertical="center"/>
      <protection/>
    </xf>
    <xf numFmtId="0" fontId="10" fillId="0" borderId="0" xfId="76" applyFont="1" applyAlignment="1">
      <alignment horizontal="right" vertical="center"/>
      <protection/>
    </xf>
    <xf numFmtId="0" fontId="0" fillId="0" borderId="25" xfId="76" applyBorder="1" applyAlignment="1">
      <alignment vertical="center"/>
      <protection/>
    </xf>
    <xf numFmtId="0" fontId="0" fillId="0" borderId="0" xfId="76" applyBorder="1" applyAlignment="1">
      <alignment horizontal="center" vertical="center"/>
      <protection/>
    </xf>
    <xf numFmtId="0" fontId="0" fillId="0" borderId="0" xfId="76" applyBorder="1" applyAlignment="1">
      <alignment vertical="center"/>
      <protection/>
    </xf>
    <xf numFmtId="0" fontId="0" fillId="0" borderId="26" xfId="76" applyBorder="1" applyAlignment="1">
      <alignment horizontal="center" vertical="center"/>
      <protection/>
    </xf>
    <xf numFmtId="0" fontId="0" fillId="0" borderId="20" xfId="76" applyBorder="1">
      <alignment vertical="center"/>
      <protection/>
    </xf>
    <xf numFmtId="0" fontId="0" fillId="0" borderId="21" xfId="76" applyBorder="1">
      <alignment vertical="center"/>
      <protection/>
    </xf>
    <xf numFmtId="0" fontId="0" fillId="0" borderId="0" xfId="76" applyBorder="1">
      <alignment vertical="center"/>
      <protection/>
    </xf>
    <xf numFmtId="0" fontId="0" fillId="0" borderId="27" xfId="76" applyBorder="1" applyAlignment="1">
      <alignment horizontal="center" vertical="center"/>
      <protection/>
    </xf>
    <xf numFmtId="0" fontId="0" fillId="0" borderId="22" xfId="76" applyBorder="1">
      <alignment vertical="center"/>
      <protection/>
    </xf>
    <xf numFmtId="0" fontId="0" fillId="0" borderId="23" xfId="76" applyBorder="1">
      <alignment vertical="center"/>
      <protection/>
    </xf>
    <xf numFmtId="0" fontId="0" fillId="0" borderId="10" xfId="76" applyBorder="1">
      <alignment vertical="center"/>
      <protection/>
    </xf>
    <xf numFmtId="0" fontId="0" fillId="0" borderId="28" xfId="76" applyBorder="1">
      <alignment vertical="center"/>
      <protection/>
    </xf>
    <xf numFmtId="0" fontId="0" fillId="0" borderId="29" xfId="76" applyBorder="1" applyAlignment="1">
      <alignment horizontal="center" vertical="center"/>
      <protection/>
    </xf>
    <xf numFmtId="0" fontId="0" fillId="0" borderId="12" xfId="76" applyBorder="1" applyAlignment="1">
      <alignment horizontal="center" vertical="center"/>
      <protection/>
    </xf>
    <xf numFmtId="0" fontId="0" fillId="0" borderId="30" xfId="76" applyBorder="1" applyAlignment="1">
      <alignment horizontal="center" vertical="center"/>
      <protection/>
    </xf>
    <xf numFmtId="0" fontId="0" fillId="0" borderId="26" xfId="76" applyFont="1" applyBorder="1" applyAlignment="1">
      <alignment horizontal="center" vertical="center"/>
      <protection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28" xfId="0" applyFont="1" applyBorder="1" applyAlignment="1">
      <alignment vertical="center"/>
    </xf>
    <xf numFmtId="178" fontId="3" fillId="0" borderId="25" xfId="74" applyNumberFormat="1" applyFont="1" applyFill="1" applyBorder="1" applyAlignment="1">
      <alignment horizontal="center" vertical="center"/>
      <protection/>
    </xf>
    <xf numFmtId="178" fontId="3" fillId="0" borderId="26" xfId="74" applyNumberFormat="1" applyFont="1" applyFill="1" applyBorder="1" applyAlignment="1">
      <alignment vertical="center"/>
      <protection/>
    </xf>
    <xf numFmtId="178" fontId="3" fillId="0" borderId="34" xfId="74" applyNumberFormat="1" applyFont="1" applyFill="1" applyBorder="1" applyAlignment="1">
      <alignment vertical="center"/>
      <protection/>
    </xf>
    <xf numFmtId="0" fontId="3" fillId="0" borderId="35" xfId="74" applyFont="1" applyFill="1" applyBorder="1">
      <alignment vertical="center"/>
      <protection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0" fontId="3" fillId="25" borderId="11" xfId="0" applyFont="1" applyFill="1" applyBorder="1" applyAlignment="1">
      <alignment horizontal="left" vertical="center"/>
    </xf>
    <xf numFmtId="177" fontId="3" fillId="25" borderId="10" xfId="0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3" fillId="25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177" fontId="3" fillId="0" borderId="38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vertical="center"/>
    </xf>
    <xf numFmtId="0" fontId="3" fillId="25" borderId="33" xfId="0" applyFont="1" applyFill="1" applyBorder="1" applyAlignment="1">
      <alignment vertical="center"/>
    </xf>
    <xf numFmtId="177" fontId="3" fillId="25" borderId="33" xfId="0" applyNumberFormat="1" applyFont="1" applyFill="1" applyBorder="1" applyAlignment="1">
      <alignment vertical="center"/>
    </xf>
    <xf numFmtId="0" fontId="3" fillId="25" borderId="28" xfId="0" applyFont="1" applyFill="1" applyBorder="1" applyAlignment="1">
      <alignment vertical="center"/>
    </xf>
    <xf numFmtId="0" fontId="3" fillId="25" borderId="39" xfId="0" applyFont="1" applyFill="1" applyBorder="1" applyAlignment="1">
      <alignment vertical="center"/>
    </xf>
    <xf numFmtId="0" fontId="3" fillId="0" borderId="38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9" borderId="49" xfId="0" applyFont="1" applyFill="1" applyBorder="1" applyAlignment="1">
      <alignment horizontal="justify" vertical="center" wrapText="1"/>
    </xf>
    <xf numFmtId="0" fontId="14" fillId="9" borderId="50" xfId="0" applyFont="1" applyFill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justify" vertical="center" wrapText="1"/>
    </xf>
    <xf numFmtId="0" fontId="14" fillId="9" borderId="29" xfId="0" applyFont="1" applyFill="1" applyBorder="1" applyAlignment="1">
      <alignment horizontal="justify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4" fillId="9" borderId="38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justify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0" xfId="0" applyFont="1" applyAlignment="1" quotePrefix="1">
      <alignment vertical="center"/>
    </xf>
    <xf numFmtId="0" fontId="9" fillId="0" borderId="0" xfId="0" applyFont="1" applyAlignment="1">
      <alignment horizontal="right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justify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right" vertical="center" wrapText="1"/>
    </xf>
    <xf numFmtId="0" fontId="18" fillId="0" borderId="5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center" wrapText="1"/>
    </xf>
    <xf numFmtId="0" fontId="18" fillId="0" borderId="59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17" fillId="0" borderId="5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6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14" fillId="9" borderId="60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8" fillId="9" borderId="62" xfId="0" applyFont="1" applyFill="1" applyBorder="1" applyAlignment="1">
      <alignment horizontal="justify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4" fillId="9" borderId="63" xfId="0" applyFont="1" applyFill="1" applyBorder="1" applyAlignment="1">
      <alignment horizontal="justify" vertical="center" wrapText="1"/>
    </xf>
    <xf numFmtId="0" fontId="14" fillId="9" borderId="63" xfId="0" applyFont="1" applyFill="1" applyBorder="1" applyAlignment="1">
      <alignment horizontal="center" vertical="center" wrapText="1"/>
    </xf>
    <xf numFmtId="0" fontId="14" fillId="9" borderId="64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14" fillId="9" borderId="29" xfId="0" applyFont="1" applyFill="1" applyBorder="1" applyAlignment="1">
      <alignment horizontal="left" vertical="center" wrapText="1"/>
    </xf>
    <xf numFmtId="0" fontId="14" fillId="9" borderId="14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60" xfId="76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2" fillId="0" borderId="0" xfId="76" applyFont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177" fontId="3" fillId="25" borderId="28" xfId="0" applyNumberFormat="1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181" fontId="9" fillId="24" borderId="69" xfId="0" applyNumberFormat="1" applyFont="1" applyFill="1" applyBorder="1" applyAlignment="1">
      <alignment horizontal="center" vertical="center" wrapText="1" shrinkToFit="1"/>
    </xf>
    <xf numFmtId="0" fontId="2" fillId="0" borderId="69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25" borderId="16" xfId="0" applyFont="1" applyFill="1" applyBorder="1" applyAlignment="1">
      <alignment vertical="center" shrinkToFit="1"/>
    </xf>
    <xf numFmtId="0" fontId="3" fillId="0" borderId="13" xfId="0" applyFont="1" applyBorder="1" applyAlignment="1" applyProtection="1">
      <alignment vertical="center"/>
      <protection locked="0"/>
    </xf>
    <xf numFmtId="178" fontId="3" fillId="25" borderId="16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38" fontId="3" fillId="0" borderId="12" xfId="52" applyFont="1" applyFill="1" applyBorder="1" applyAlignment="1" applyProtection="1">
      <alignment vertical="center"/>
      <protection locked="0"/>
    </xf>
    <xf numFmtId="38" fontId="3" fillId="0" borderId="10" xfId="52" applyFont="1" applyFill="1" applyBorder="1" applyAlignment="1" applyProtection="1">
      <alignment vertical="center"/>
      <protection locked="0"/>
    </xf>
    <xf numFmtId="0" fontId="3" fillId="0" borderId="38" xfId="0" applyFont="1" applyBorder="1" applyAlignment="1">
      <alignment horizontal="left" vertical="center" shrinkToFit="1"/>
    </xf>
    <xf numFmtId="0" fontId="3" fillId="25" borderId="16" xfId="0" applyFont="1" applyFill="1" applyBorder="1" applyAlignment="1">
      <alignment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70" xfId="0" applyFont="1" applyFill="1" applyBorder="1" applyAlignment="1">
      <alignment vertical="center"/>
    </xf>
    <xf numFmtId="0" fontId="3" fillId="25" borderId="37" xfId="0" applyFont="1" applyFill="1" applyBorder="1" applyAlignment="1">
      <alignment vertical="center"/>
    </xf>
    <xf numFmtId="0" fontId="3" fillId="25" borderId="71" xfId="0" applyFont="1" applyFill="1" applyBorder="1" applyAlignment="1">
      <alignment vertical="center"/>
    </xf>
    <xf numFmtId="179" fontId="3" fillId="25" borderId="72" xfId="43" applyNumberFormat="1" applyFont="1" applyFill="1" applyBorder="1" applyAlignment="1">
      <alignment vertical="center"/>
    </xf>
    <xf numFmtId="182" fontId="3" fillId="25" borderId="71" xfId="43" applyNumberFormat="1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79" fontId="3" fillId="25" borderId="73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25" borderId="73" xfId="52" applyFont="1" applyFill="1" applyBorder="1" applyAlignment="1">
      <alignment vertical="center"/>
    </xf>
    <xf numFmtId="38" fontId="3" fillId="25" borderId="16" xfId="52" applyFont="1" applyFill="1" applyBorder="1" applyAlignment="1">
      <alignment vertical="center"/>
    </xf>
    <xf numFmtId="38" fontId="3" fillId="25" borderId="73" xfId="0" applyNumberFormat="1" applyFont="1" applyFill="1" applyBorder="1" applyAlignment="1">
      <alignment vertical="center"/>
    </xf>
    <xf numFmtId="38" fontId="3" fillId="25" borderId="74" xfId="52" applyFont="1" applyFill="1" applyBorder="1" applyAlignment="1">
      <alignment vertical="center"/>
    </xf>
    <xf numFmtId="38" fontId="3" fillId="25" borderId="39" xfId="52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0" xfId="80" applyFont="1" applyAlignment="1">
      <alignment vertical="center"/>
      <protection/>
    </xf>
    <xf numFmtId="0" fontId="7" fillId="0" borderId="0" xfId="80" applyFont="1">
      <alignment vertical="center"/>
      <protection/>
    </xf>
    <xf numFmtId="0" fontId="3" fillId="0" borderId="0" xfId="80" applyFont="1">
      <alignment vertical="center"/>
      <protection/>
    </xf>
    <xf numFmtId="0" fontId="4" fillId="0" borderId="56" xfId="81" applyFont="1" applyBorder="1" applyAlignment="1">
      <alignment horizontal="center" vertical="center" wrapText="1"/>
      <protection/>
    </xf>
    <xf numFmtId="0" fontId="4" fillId="0" borderId="20" xfId="81" applyFont="1" applyBorder="1" applyAlignment="1">
      <alignment horizontal="center" vertical="center" wrapText="1"/>
      <protection/>
    </xf>
    <xf numFmtId="0" fontId="3" fillId="0" borderId="0" xfId="83" applyFont="1" applyFill="1" applyBorder="1" applyAlignment="1">
      <alignment horizontal="left" vertical="center"/>
      <protection/>
    </xf>
    <xf numFmtId="0" fontId="17" fillId="9" borderId="20" xfId="64" applyFont="1" applyFill="1" applyBorder="1" applyAlignment="1">
      <alignment horizontal="center" vertical="center" wrapText="1"/>
      <protection/>
    </xf>
    <xf numFmtId="0" fontId="4" fillId="9" borderId="26" xfId="64" applyFont="1" applyFill="1" applyBorder="1" applyAlignment="1">
      <alignment horizontal="center" vertical="center" wrapText="1"/>
      <protection/>
    </xf>
    <xf numFmtId="17" fontId="4" fillId="9" borderId="20" xfId="64" applyNumberFormat="1" applyFont="1" applyFill="1" applyBorder="1" applyAlignment="1">
      <alignment horizontal="left" vertical="center" wrapText="1"/>
      <protection/>
    </xf>
    <xf numFmtId="38" fontId="26" fillId="9" borderId="20" xfId="52" applyFont="1" applyFill="1" applyBorder="1" applyAlignment="1">
      <alignment horizontal="right" vertical="center" wrapText="1"/>
    </xf>
    <xf numFmtId="0" fontId="4" fillId="9" borderId="20" xfId="64" applyFont="1" applyFill="1" applyBorder="1" applyAlignment="1">
      <alignment horizontal="left" vertical="center" wrapText="1"/>
      <protection/>
    </xf>
    <xf numFmtId="10" fontId="17" fillId="9" borderId="20" xfId="64" applyNumberFormat="1" applyFont="1" applyFill="1" applyBorder="1" applyAlignment="1">
      <alignment horizontal="right" vertical="center" wrapText="1"/>
      <protection/>
    </xf>
    <xf numFmtId="38" fontId="17" fillId="9" borderId="20" xfId="52" applyFont="1" applyFill="1" applyBorder="1" applyAlignment="1">
      <alignment horizontal="right" vertical="center" wrapText="1"/>
    </xf>
    <xf numFmtId="38" fontId="17" fillId="9" borderId="21" xfId="52" applyFont="1" applyFill="1" applyBorder="1" applyAlignment="1">
      <alignment horizontal="right" vertical="center" wrapText="1"/>
    </xf>
    <xf numFmtId="0" fontId="17" fillId="0" borderId="22" xfId="0" applyFont="1" applyBorder="1" applyAlignment="1">
      <alignment vertical="center" wrapText="1"/>
    </xf>
    <xf numFmtId="38" fontId="17" fillId="0" borderId="22" xfId="50" applyFont="1" applyBorder="1" applyAlignment="1">
      <alignment vertical="center" wrapText="1"/>
    </xf>
    <xf numFmtId="38" fontId="17" fillId="0" borderId="23" xfId="50" applyFont="1" applyBorder="1" applyAlignment="1">
      <alignment vertical="center" wrapText="1"/>
    </xf>
    <xf numFmtId="0" fontId="3" fillId="0" borderId="0" xfId="66" applyFont="1" applyFill="1" applyBorder="1" applyAlignment="1">
      <alignment horizontal="left" vertical="center"/>
      <protection/>
    </xf>
    <xf numFmtId="193" fontId="3" fillId="0" borderId="10" xfId="0" applyNumberFormat="1" applyFont="1" applyBorder="1" applyAlignment="1">
      <alignment vertical="center"/>
    </xf>
    <xf numFmtId="0" fontId="3" fillId="0" borderId="0" xfId="67" applyFont="1" applyFill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 applyBorder="1">
      <alignment vertical="center"/>
      <protection/>
    </xf>
    <xf numFmtId="181" fontId="3" fillId="0" borderId="0" xfId="67" applyNumberFormat="1" applyFont="1" applyFill="1" applyBorder="1" applyAlignment="1">
      <alignment horizontal="center" vertical="center" wrapText="1" shrinkToFit="1"/>
      <protection/>
    </xf>
    <xf numFmtId="181" fontId="3" fillId="0" borderId="75" xfId="67" applyNumberFormat="1" applyFont="1" applyFill="1" applyBorder="1" applyAlignment="1">
      <alignment horizontal="center" vertical="center" wrapText="1" shrinkToFit="1"/>
      <protection/>
    </xf>
    <xf numFmtId="0" fontId="3" fillId="0" borderId="0" xfId="67" applyFont="1" applyFill="1" applyBorder="1" applyAlignment="1">
      <alignment vertical="center" shrinkToFit="1"/>
      <protection/>
    </xf>
    <xf numFmtId="0" fontId="3" fillId="0" borderId="0" xfId="67" applyFont="1" applyFill="1" applyAlignment="1">
      <alignment horizontal="center" vertical="center"/>
      <protection/>
    </xf>
    <xf numFmtId="0" fontId="0" fillId="0" borderId="0" xfId="70" applyFont="1">
      <alignment vertical="center"/>
      <protection/>
    </xf>
    <xf numFmtId="0" fontId="0" fillId="0" borderId="0" xfId="68">
      <alignment vertical="center"/>
      <protection/>
    </xf>
    <xf numFmtId="0" fontId="3" fillId="0" borderId="0" xfId="68" applyFont="1" applyFill="1">
      <alignment vertical="center"/>
      <protection/>
    </xf>
    <xf numFmtId="181" fontId="3" fillId="0" borderId="0" xfId="68" applyNumberFormat="1" applyFont="1" applyFill="1" applyBorder="1" applyAlignment="1">
      <alignment horizontal="center" vertical="center" wrapText="1" shrinkToFit="1"/>
      <protection/>
    </xf>
    <xf numFmtId="181" fontId="3" fillId="0" borderId="75" xfId="68" applyNumberFormat="1" applyFont="1" applyFill="1" applyBorder="1" applyAlignment="1">
      <alignment horizontal="center" vertical="center" wrapText="1" shrinkToFit="1"/>
      <protection/>
    </xf>
    <xf numFmtId="0" fontId="3" fillId="0" borderId="0" xfId="68" applyFont="1" applyFill="1" applyBorder="1" applyAlignment="1">
      <alignment vertical="center" shrinkToFit="1"/>
      <protection/>
    </xf>
    <xf numFmtId="181" fontId="3" fillId="0" borderId="75" xfId="70" applyNumberFormat="1" applyFont="1" applyFill="1" applyBorder="1" applyAlignment="1">
      <alignment vertical="center" wrapText="1" shrinkToFit="1"/>
      <protection/>
    </xf>
    <xf numFmtId="181" fontId="3" fillId="0" borderId="0" xfId="70" applyNumberFormat="1" applyFont="1" applyFill="1" applyBorder="1" applyAlignment="1">
      <alignment vertical="center" wrapText="1" shrinkToFit="1"/>
      <protection/>
    </xf>
    <xf numFmtId="0" fontId="0" fillId="0" borderId="0" xfId="70">
      <alignment vertical="center"/>
      <protection/>
    </xf>
    <xf numFmtId="0" fontId="3" fillId="0" borderId="0" xfId="70" applyFont="1" applyFill="1">
      <alignment vertical="center"/>
      <protection/>
    </xf>
    <xf numFmtId="0" fontId="3" fillId="0" borderId="0" xfId="70" applyFont="1" applyFill="1" applyBorder="1" applyAlignment="1">
      <alignment vertical="center" shrinkToFit="1"/>
      <protection/>
    </xf>
    <xf numFmtId="0" fontId="9" fillId="0" borderId="0" xfId="70" applyFont="1" applyFill="1">
      <alignment vertical="center"/>
      <protection/>
    </xf>
    <xf numFmtId="177" fontId="3" fillId="25" borderId="13" xfId="0" applyNumberFormat="1" applyFont="1" applyFill="1" applyBorder="1" applyAlignment="1">
      <alignment vertical="center"/>
    </xf>
    <xf numFmtId="181" fontId="3" fillId="0" borderId="75" xfId="73" applyNumberFormat="1" applyFont="1" applyFill="1" applyBorder="1" applyAlignment="1">
      <alignment vertical="center" wrapText="1" shrinkToFit="1"/>
      <protection/>
    </xf>
    <xf numFmtId="181" fontId="3" fillId="0" borderId="0" xfId="73" applyNumberFormat="1" applyFont="1" applyFill="1" applyBorder="1" applyAlignment="1">
      <alignment vertical="center" wrapText="1" shrinkToFit="1"/>
      <protection/>
    </xf>
    <xf numFmtId="0" fontId="0" fillId="0" borderId="0" xfId="73">
      <alignment vertical="center"/>
      <protection/>
    </xf>
    <xf numFmtId="0" fontId="3" fillId="0" borderId="0" xfId="73" applyFont="1" applyFill="1">
      <alignment vertical="center"/>
      <protection/>
    </xf>
    <xf numFmtId="0" fontId="3" fillId="0" borderId="0" xfId="73" applyFont="1" applyFill="1" applyBorder="1" applyAlignment="1">
      <alignment vertical="center" shrinkToFit="1"/>
      <protection/>
    </xf>
    <xf numFmtId="0" fontId="9" fillId="0" borderId="0" xfId="73" applyFont="1" applyFill="1">
      <alignment vertical="center"/>
      <protection/>
    </xf>
    <xf numFmtId="0" fontId="3" fillId="25" borderId="11" xfId="0" applyFont="1" applyFill="1" applyBorder="1" applyAlignment="1">
      <alignment horizontal="left" vertical="center" shrinkToFit="1"/>
    </xf>
    <xf numFmtId="0" fontId="0" fillId="25" borderId="11" xfId="0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81" applyFont="1" applyBorder="1" applyAlignment="1">
      <alignment horizontal="center" vertical="center" wrapText="1"/>
      <protection/>
    </xf>
    <xf numFmtId="0" fontId="2" fillId="0" borderId="45" xfId="81" applyFont="1" applyBorder="1" applyAlignment="1">
      <alignment horizontal="center" vertical="center" wrapText="1"/>
      <protection/>
    </xf>
    <xf numFmtId="0" fontId="19" fillId="0" borderId="78" xfId="0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justify" vertical="center" wrapText="1"/>
    </xf>
    <xf numFmtId="0" fontId="2" fillId="0" borderId="81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4" fillId="9" borderId="34" xfId="0" applyFont="1" applyFill="1" applyBorder="1" applyAlignment="1">
      <alignment horizontal="center" vertical="center" wrapText="1"/>
    </xf>
    <xf numFmtId="0" fontId="14" fillId="9" borderId="6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textRotation="255" wrapText="1"/>
    </xf>
    <xf numFmtId="0" fontId="2" fillId="7" borderId="69" xfId="0" applyFont="1" applyFill="1" applyBorder="1" applyAlignment="1">
      <alignment horizontal="center" vertical="center" textRotation="255" wrapText="1"/>
    </xf>
    <xf numFmtId="0" fontId="2" fillId="7" borderId="75" xfId="0" applyFont="1" applyFill="1" applyBorder="1" applyAlignment="1">
      <alignment horizontal="center" vertical="center" textRotation="255" wrapText="1"/>
    </xf>
    <xf numFmtId="0" fontId="2" fillId="7" borderId="62" xfId="0" applyFont="1" applyFill="1" applyBorder="1" applyAlignment="1">
      <alignment horizontal="center" vertical="center" textRotation="255" wrapText="1"/>
    </xf>
    <xf numFmtId="0" fontId="2" fillId="7" borderId="82" xfId="0" applyFont="1" applyFill="1" applyBorder="1" applyAlignment="1">
      <alignment horizontal="center" vertical="center" textRotation="255" wrapText="1"/>
    </xf>
    <xf numFmtId="0" fontId="2" fillId="7" borderId="81" xfId="0" applyFont="1" applyFill="1" applyBorder="1" applyAlignment="1">
      <alignment horizontal="center" vertical="center" textRotation="255" wrapText="1"/>
    </xf>
    <xf numFmtId="0" fontId="2" fillId="7" borderId="83" xfId="0" applyFont="1" applyFill="1" applyBorder="1" applyAlignment="1">
      <alignment horizontal="center" vertical="center" textRotation="255" wrapText="1"/>
    </xf>
    <xf numFmtId="0" fontId="2" fillId="7" borderId="64" xfId="0" applyFont="1" applyFill="1" applyBorder="1" applyAlignment="1">
      <alignment horizontal="center" vertical="center" textRotation="255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14" fillId="9" borderId="86" xfId="0" applyFont="1" applyFill="1" applyBorder="1" applyAlignment="1">
      <alignment horizontal="justify" vertical="center" wrapText="1"/>
    </xf>
    <xf numFmtId="0" fontId="14" fillId="9" borderId="30" xfId="0" applyFont="1" applyFill="1" applyBorder="1" applyAlignment="1">
      <alignment horizontal="justify" vertical="center" wrapText="1"/>
    </xf>
    <xf numFmtId="0" fontId="14" fillId="9" borderId="49" xfId="0" applyFont="1" applyFill="1" applyBorder="1" applyAlignment="1">
      <alignment horizontal="center" vertical="center" wrapText="1"/>
    </xf>
    <xf numFmtId="0" fontId="14" fillId="9" borderId="52" xfId="0" applyFont="1" applyFill="1" applyBorder="1" applyAlignment="1">
      <alignment horizontal="center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4" fillId="9" borderId="52" xfId="0" applyFont="1" applyFill="1" applyBorder="1" applyAlignment="1">
      <alignment horizontal="justify" vertical="center" wrapText="1"/>
    </xf>
    <xf numFmtId="0" fontId="14" fillId="9" borderId="29" xfId="0" applyFont="1" applyFill="1" applyBorder="1" applyAlignment="1">
      <alignment horizontal="justify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25" xfId="79" applyFont="1" applyBorder="1" applyAlignment="1">
      <alignment horizontal="center" vertical="center" wrapText="1"/>
      <protection/>
    </xf>
    <xf numFmtId="0" fontId="3" fillId="0" borderId="51" xfId="79" applyFont="1" applyBorder="1" applyAlignment="1">
      <alignment horizontal="center" vertical="center" wrapText="1"/>
      <protection/>
    </xf>
    <xf numFmtId="0" fontId="3" fillId="0" borderId="26" xfId="79" applyFont="1" applyBorder="1" applyAlignment="1">
      <alignment horizontal="center" vertical="center" wrapText="1"/>
      <protection/>
    </xf>
    <xf numFmtId="0" fontId="3" fillId="0" borderId="20" xfId="79" applyFont="1" applyBorder="1" applyAlignment="1">
      <alignment horizontal="center" vertical="center" wrapText="1"/>
      <protection/>
    </xf>
    <xf numFmtId="0" fontId="19" fillId="9" borderId="26" xfId="65" applyFont="1" applyFill="1" applyBorder="1" applyAlignment="1">
      <alignment horizontal="center" vertical="center" wrapText="1"/>
      <protection/>
    </xf>
    <xf numFmtId="0" fontId="17" fillId="9" borderId="20" xfId="65" applyFont="1" applyFill="1" applyBorder="1" applyAlignment="1">
      <alignment horizontal="center" vertical="center" wrapText="1"/>
      <protection/>
    </xf>
    <xf numFmtId="0" fontId="19" fillId="9" borderId="20" xfId="65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42" xfId="79" applyFont="1" applyBorder="1" applyAlignment="1">
      <alignment horizontal="center" vertical="center" wrapText="1"/>
      <protection/>
    </xf>
    <xf numFmtId="0" fontId="3" fillId="0" borderId="19" xfId="79" applyFont="1" applyBorder="1" applyAlignment="1">
      <alignment horizontal="center" vertical="center" wrapText="1"/>
      <protection/>
    </xf>
    <xf numFmtId="0" fontId="3" fillId="0" borderId="29" xfId="79" applyFont="1" applyBorder="1" applyAlignment="1">
      <alignment horizontal="center" vertical="center" wrapText="1"/>
      <protection/>
    </xf>
    <xf numFmtId="0" fontId="3" fillId="0" borderId="30" xfId="79" applyFont="1" applyBorder="1" applyAlignment="1">
      <alignment horizontal="center" vertical="center" wrapText="1"/>
      <protection/>
    </xf>
    <xf numFmtId="0" fontId="17" fillId="9" borderId="21" xfId="65" applyFont="1" applyFill="1" applyBorder="1" applyAlignment="1">
      <alignment horizontal="center" vertical="center" wrapText="1"/>
      <protection/>
    </xf>
    <xf numFmtId="0" fontId="17" fillId="0" borderId="2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9" fillId="9" borderId="10" xfId="65" applyFont="1" applyFill="1" applyBorder="1" applyAlignment="1">
      <alignment horizontal="center" vertical="center" wrapText="1"/>
      <protection/>
    </xf>
    <xf numFmtId="0" fontId="19" fillId="9" borderId="11" xfId="65" applyFont="1" applyFill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0" fillId="0" borderId="37" xfId="76" applyFont="1" applyBorder="1" applyAlignment="1">
      <alignment horizontal="center" vertical="center"/>
      <protection/>
    </xf>
    <xf numFmtId="0" fontId="0" fillId="0" borderId="71" xfId="76" applyFont="1" applyBorder="1" applyAlignment="1">
      <alignment horizontal="center" vertical="center"/>
      <protection/>
    </xf>
    <xf numFmtId="0" fontId="0" fillId="0" borderId="24" xfId="76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25" borderId="10" xfId="0" applyFont="1" applyFill="1" applyBorder="1" applyAlignment="1">
      <alignment horizontal="left" vertical="center" shrinkToFit="1"/>
    </xf>
    <xf numFmtId="0" fontId="0" fillId="25" borderId="16" xfId="0" applyFill="1" applyBorder="1" applyAlignment="1">
      <alignment horizontal="left" vertical="center" shrinkToFit="1"/>
    </xf>
    <xf numFmtId="0" fontId="3" fillId="25" borderId="31" xfId="0" applyFont="1" applyFill="1" applyBorder="1" applyAlignment="1">
      <alignment horizontal="center" vertical="center" textRotation="255" shrinkToFit="1"/>
    </xf>
    <xf numFmtId="0" fontId="3" fillId="25" borderId="75" xfId="0" applyFont="1" applyFill="1" applyBorder="1" applyAlignment="1">
      <alignment horizontal="center" vertical="center" textRotation="255" shrinkToFit="1"/>
    </xf>
    <xf numFmtId="0" fontId="3" fillId="25" borderId="82" xfId="0" applyFont="1" applyFill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left" vertical="center" shrinkToFit="1"/>
    </xf>
    <xf numFmtId="0" fontId="3" fillId="25" borderId="16" xfId="0" applyFont="1" applyFill="1" applyBorder="1" applyAlignment="1">
      <alignment horizontal="left" vertical="center" shrinkToFit="1"/>
    </xf>
    <xf numFmtId="0" fontId="3" fillId="25" borderId="11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25" borderId="87" xfId="0" applyFont="1" applyFill="1" applyBorder="1" applyAlignment="1">
      <alignment horizontal="center" vertical="center" wrapText="1" shrinkToFit="1"/>
    </xf>
    <xf numFmtId="0" fontId="3" fillId="25" borderId="88" xfId="0" applyFont="1" applyFill="1" applyBorder="1" applyAlignment="1">
      <alignment horizontal="center" vertical="center" shrinkToFit="1"/>
    </xf>
    <xf numFmtId="0" fontId="3" fillId="25" borderId="12" xfId="0" applyFont="1" applyFill="1" applyBorder="1" applyAlignment="1">
      <alignment horizontal="center" vertical="center" shrinkToFit="1"/>
    </xf>
    <xf numFmtId="0" fontId="3" fillId="25" borderId="38" xfId="0" applyFont="1" applyFill="1" applyBorder="1" applyAlignment="1">
      <alignment horizontal="center" vertical="center" shrinkToFit="1"/>
    </xf>
    <xf numFmtId="0" fontId="3" fillId="0" borderId="32" xfId="78" applyFont="1" applyFill="1" applyBorder="1">
      <alignment vertical="center"/>
      <protection/>
    </xf>
    <xf numFmtId="181" fontId="9" fillId="0" borderId="51" xfId="0" applyNumberFormat="1" applyFont="1" applyFill="1" applyBorder="1" applyAlignment="1">
      <alignment horizontal="center" vertical="center" wrapText="1" shrinkToFit="1"/>
    </xf>
    <xf numFmtId="181" fontId="9" fillId="0" borderId="51" xfId="0" applyNumberFormat="1" applyFont="1" applyFill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 wrapText="1" shrinkToFit="1"/>
    </xf>
    <xf numFmtId="0" fontId="3" fillId="0" borderId="8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25" borderId="10" xfId="0" applyFont="1" applyFill="1" applyBorder="1" applyAlignment="1">
      <alignment vertical="center" shrinkToFit="1"/>
    </xf>
    <xf numFmtId="0" fontId="3" fillId="25" borderId="16" xfId="0" applyFont="1" applyFill="1" applyBorder="1" applyAlignment="1">
      <alignment vertical="center" shrinkToFit="1"/>
    </xf>
    <xf numFmtId="0" fontId="3" fillId="25" borderId="15" xfId="0" applyFont="1" applyFill="1" applyBorder="1" applyAlignment="1">
      <alignment vertical="center" shrinkToFit="1"/>
    </xf>
    <xf numFmtId="0" fontId="3" fillId="25" borderId="11" xfId="0" applyFont="1" applyFill="1" applyBorder="1" applyAlignment="1">
      <alignment vertical="center" shrinkToFit="1"/>
    </xf>
    <xf numFmtId="0" fontId="3" fillId="0" borderId="72" xfId="74" applyFont="1" applyFill="1" applyBorder="1" applyAlignment="1">
      <alignment horizontal="center" vertical="center"/>
      <protection/>
    </xf>
    <xf numFmtId="0" fontId="3" fillId="0" borderId="71" xfId="74" applyFont="1" applyFill="1" applyBorder="1" applyAlignment="1">
      <alignment horizontal="center" vertical="center"/>
      <protection/>
    </xf>
    <xf numFmtId="0" fontId="3" fillId="0" borderId="24" xfId="74" applyFont="1" applyFill="1" applyBorder="1" applyAlignment="1">
      <alignment horizontal="center" vertical="center"/>
      <protection/>
    </xf>
    <xf numFmtId="0" fontId="3" fillId="0" borderId="34" xfId="74" applyFont="1" applyFill="1" applyBorder="1" applyAlignment="1">
      <alignment horizontal="center" vertical="center" textRotation="255"/>
      <protection/>
    </xf>
    <xf numFmtId="0" fontId="3" fillId="0" borderId="49" xfId="74" applyFont="1" applyFill="1" applyBorder="1" applyAlignment="1">
      <alignment horizontal="center" vertical="center" textRotation="255"/>
      <protection/>
    </xf>
    <xf numFmtId="0" fontId="3" fillId="0" borderId="60" xfId="74" applyFont="1" applyFill="1" applyBorder="1" applyAlignment="1">
      <alignment horizontal="center" vertical="center" textRotation="255"/>
      <protection/>
    </xf>
    <xf numFmtId="0" fontId="3" fillId="0" borderId="10" xfId="74" applyFont="1" applyFill="1" applyBorder="1" applyAlignment="1">
      <alignment horizontal="center" vertical="center"/>
      <protection/>
    </xf>
    <xf numFmtId="0" fontId="3" fillId="0" borderId="16" xfId="74" applyFont="1" applyFill="1" applyBorder="1" applyAlignment="1">
      <alignment horizontal="center" vertical="center"/>
      <protection/>
    </xf>
    <xf numFmtId="0" fontId="3" fillId="0" borderId="15" xfId="74" applyFont="1" applyFill="1" applyBorder="1" applyAlignment="1">
      <alignment horizontal="center" vertical="center"/>
      <protection/>
    </xf>
    <xf numFmtId="0" fontId="8" fillId="0" borderId="34" xfId="74" applyFont="1" applyFill="1" applyBorder="1" applyAlignment="1">
      <alignment horizontal="center" vertical="center" textRotation="255"/>
      <protection/>
    </xf>
    <xf numFmtId="0" fontId="8" fillId="0" borderId="49" xfId="74" applyFont="1" applyFill="1" applyBorder="1" applyAlignment="1">
      <alignment horizontal="center" vertical="center" textRotation="255"/>
      <protection/>
    </xf>
    <xf numFmtId="0" fontId="8" fillId="0" borderId="60" xfId="74" applyFont="1" applyFill="1" applyBorder="1" applyAlignment="1">
      <alignment horizontal="center" vertical="center" textRotation="255"/>
      <protection/>
    </xf>
    <xf numFmtId="0" fontId="3" fillId="0" borderId="82" xfId="74" applyFont="1" applyFill="1" applyBorder="1" applyAlignment="1">
      <alignment horizontal="center" vertical="center" textRotation="255"/>
      <protection/>
    </xf>
    <xf numFmtId="0" fontId="3" fillId="0" borderId="78" xfId="74" applyFont="1" applyFill="1" applyBorder="1" applyAlignment="1">
      <alignment horizontal="center" vertical="center" textRotation="255"/>
      <protection/>
    </xf>
    <xf numFmtId="0" fontId="3" fillId="0" borderId="59" xfId="74" applyFont="1" applyFill="1" applyBorder="1" applyAlignment="1">
      <alignment horizontal="center" vertical="center" textRotation="255"/>
      <protection/>
    </xf>
    <xf numFmtId="0" fontId="3" fillId="0" borderId="49" xfId="0" applyFont="1" applyFill="1" applyBorder="1" applyAlignment="1">
      <alignment horizontal="center" vertical="center" textRotation="255" wrapText="1"/>
    </xf>
    <xf numFmtId="0" fontId="3" fillId="0" borderId="58" xfId="0" applyFont="1" applyFill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left" vertical="center"/>
    </xf>
    <xf numFmtId="0" fontId="3" fillId="25" borderId="16" xfId="0" applyFont="1" applyFill="1" applyBorder="1" applyAlignment="1">
      <alignment horizontal="left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vertical="center" textRotation="255" wrapText="1"/>
    </xf>
    <xf numFmtId="0" fontId="3" fillId="0" borderId="13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6" xfId="0" applyFont="1" applyBorder="1" applyAlignment="1">
      <alignment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7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 wrapText="1"/>
    </xf>
    <xf numFmtId="3" fontId="3" fillId="0" borderId="26" xfId="74" applyNumberFormat="1" applyFont="1" applyFill="1" applyBorder="1" applyAlignment="1">
      <alignment vertical="center"/>
      <protection/>
    </xf>
    <xf numFmtId="3" fontId="3" fillId="0" borderId="34" xfId="74" applyNumberFormat="1" applyFont="1" applyFill="1" applyBorder="1" applyAlignment="1">
      <alignment vertical="center"/>
      <protection/>
    </xf>
    <xf numFmtId="3" fontId="3" fillId="0" borderId="27" xfId="74" applyNumberFormat="1" applyFont="1" applyFill="1" applyBorder="1" applyAlignment="1">
      <alignment vertical="center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1" xfId="65"/>
    <cellStyle name="標準 12" xfId="66"/>
    <cellStyle name="標準 13" xfId="67"/>
    <cellStyle name="標準 14" xfId="68"/>
    <cellStyle name="標準 15" xfId="69"/>
    <cellStyle name="標準 16" xfId="70"/>
    <cellStyle name="標準 17" xfId="71"/>
    <cellStyle name="標準 18" xfId="72"/>
    <cellStyle name="標準 19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 7" xfId="81"/>
    <cellStyle name="標準 8" xfId="82"/>
    <cellStyle name="標準 9" xfId="83"/>
    <cellStyle name="Followed Hyperlink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8.875" defaultRowHeight="13.5"/>
  <cols>
    <col min="1" max="1" width="12.50390625" style="0" customWidth="1"/>
    <col min="2" max="8" width="11.125" style="0" customWidth="1"/>
    <col min="9" max="9" width="12.50390625" style="0" customWidth="1"/>
  </cols>
  <sheetData>
    <row r="1" spans="1:9" ht="25.5" customHeight="1">
      <c r="A1" s="32"/>
      <c r="B1" s="84"/>
      <c r="C1" s="84"/>
      <c r="D1" s="84"/>
      <c r="E1" s="84"/>
      <c r="F1" s="84"/>
      <c r="G1" s="84"/>
      <c r="H1" s="84"/>
      <c r="I1" s="135" t="str">
        <f ca="1">MID(CELL("filename"),SEARCH("[",CELL("filename"))+1,SEARCH("]",CELL("filename"))-SEARCH("[",CELL("filename"))-1)</f>
        <v>【肉用鶏】県名_経営者名_診断年度.xls</v>
      </c>
    </row>
    <row r="2" spans="1:10" ht="25.5" customHeight="1">
      <c r="A2" s="224" t="s">
        <v>278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25.5" customHeight="1">
      <c r="A3" s="226" t="s">
        <v>279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9" ht="25.5" customHeight="1">
      <c r="A4" s="134" t="s">
        <v>221</v>
      </c>
      <c r="B4" s="32"/>
      <c r="C4" s="32"/>
      <c r="D4" s="32"/>
      <c r="E4" s="32"/>
      <c r="F4" s="32"/>
      <c r="G4" s="32"/>
      <c r="H4" s="32"/>
      <c r="I4" s="32"/>
    </row>
    <row r="5" spans="1:9" ht="25.5" customHeight="1" thickBot="1">
      <c r="A5" s="64" t="s">
        <v>240</v>
      </c>
      <c r="B5" s="84"/>
      <c r="C5" s="84"/>
      <c r="D5" s="84"/>
      <c r="E5" s="84"/>
      <c r="F5" s="84"/>
      <c r="G5" s="84"/>
      <c r="H5" s="84"/>
      <c r="I5" s="84"/>
    </row>
    <row r="6" spans="1:9" ht="25.5" customHeight="1">
      <c r="A6" s="273" t="s">
        <v>105</v>
      </c>
      <c r="B6" s="275" t="s">
        <v>155</v>
      </c>
      <c r="C6" s="278" t="s">
        <v>280</v>
      </c>
      <c r="D6" s="275" t="s">
        <v>211</v>
      </c>
      <c r="E6" s="87" t="s">
        <v>156</v>
      </c>
      <c r="F6" s="277" t="s">
        <v>157</v>
      </c>
      <c r="G6" s="277"/>
      <c r="H6" s="275" t="s">
        <v>158</v>
      </c>
      <c r="I6" s="271" t="s">
        <v>130</v>
      </c>
    </row>
    <row r="7" spans="1:9" ht="25.5" customHeight="1" thickBot="1">
      <c r="A7" s="274"/>
      <c r="B7" s="276"/>
      <c r="C7" s="279"/>
      <c r="D7" s="276"/>
      <c r="E7" s="90" t="s">
        <v>159</v>
      </c>
      <c r="F7" s="136" t="s">
        <v>160</v>
      </c>
      <c r="G7" s="91" t="s">
        <v>161</v>
      </c>
      <c r="H7" s="276"/>
      <c r="I7" s="272"/>
    </row>
    <row r="8" spans="1:9" ht="25.5" customHeight="1" thickTop="1">
      <c r="A8" s="297" t="s">
        <v>162</v>
      </c>
      <c r="B8" s="137"/>
      <c r="C8" s="227" t="s">
        <v>281</v>
      </c>
      <c r="D8" s="138"/>
      <c r="E8" s="139"/>
      <c r="F8" s="139"/>
      <c r="G8" s="139"/>
      <c r="H8" s="137"/>
      <c r="I8" s="140"/>
    </row>
    <row r="9" spans="1:9" ht="25.5" customHeight="1">
      <c r="A9" s="298"/>
      <c r="B9" s="141"/>
      <c r="C9" s="228" t="s">
        <v>281</v>
      </c>
      <c r="D9" s="142"/>
      <c r="E9" s="143"/>
      <c r="F9" s="143"/>
      <c r="G9" s="143"/>
      <c r="H9" s="141"/>
      <c r="I9" s="144"/>
    </row>
    <row r="10" spans="1:9" ht="25.5" customHeight="1">
      <c r="A10" s="298"/>
      <c r="B10" s="141"/>
      <c r="C10" s="228" t="s">
        <v>281</v>
      </c>
      <c r="D10" s="142"/>
      <c r="E10" s="143"/>
      <c r="F10" s="143"/>
      <c r="G10" s="143"/>
      <c r="H10" s="141"/>
      <c r="I10" s="144"/>
    </row>
    <row r="11" spans="1:9" ht="25.5" customHeight="1">
      <c r="A11" s="298" t="s">
        <v>163</v>
      </c>
      <c r="B11" s="141"/>
      <c r="C11" s="228" t="s">
        <v>281</v>
      </c>
      <c r="D11" s="141"/>
      <c r="E11" s="143"/>
      <c r="F11" s="143"/>
      <c r="G11" s="143"/>
      <c r="H11" s="141"/>
      <c r="I11" s="144"/>
    </row>
    <row r="12" spans="1:9" ht="25.5" customHeight="1">
      <c r="A12" s="298"/>
      <c r="B12" s="141"/>
      <c r="C12" s="228" t="s">
        <v>281</v>
      </c>
      <c r="D12" s="141"/>
      <c r="E12" s="143"/>
      <c r="F12" s="143"/>
      <c r="G12" s="143"/>
      <c r="H12" s="141"/>
      <c r="I12" s="144"/>
    </row>
    <row r="13" spans="1:9" ht="25.5" customHeight="1">
      <c r="A13" s="298"/>
      <c r="B13" s="141"/>
      <c r="C13" s="228" t="s">
        <v>281</v>
      </c>
      <c r="D13" s="141"/>
      <c r="E13" s="143"/>
      <c r="F13" s="143"/>
      <c r="G13" s="143"/>
      <c r="H13" s="141"/>
      <c r="I13" s="144"/>
    </row>
    <row r="14" spans="1:9" ht="25.5" customHeight="1">
      <c r="A14" s="298"/>
      <c r="B14" s="141"/>
      <c r="C14" s="228" t="s">
        <v>281</v>
      </c>
      <c r="D14" s="141"/>
      <c r="E14" s="143"/>
      <c r="F14" s="143"/>
      <c r="G14" s="143"/>
      <c r="H14" s="141"/>
      <c r="I14" s="144"/>
    </row>
    <row r="15" spans="1:9" ht="25.5" customHeight="1" thickBot="1">
      <c r="A15" s="145" t="s">
        <v>164</v>
      </c>
      <c r="B15" s="299" t="s">
        <v>223</v>
      </c>
      <c r="C15" s="299"/>
      <c r="D15" s="299"/>
      <c r="E15" s="299"/>
      <c r="F15" s="299"/>
      <c r="G15" s="300"/>
      <c r="H15" s="146"/>
      <c r="I15" s="147"/>
    </row>
    <row r="16" spans="1:9" ht="25.5" customHeight="1">
      <c r="A16" s="148" t="s">
        <v>222</v>
      </c>
      <c r="B16" s="84"/>
      <c r="C16" s="84"/>
      <c r="D16" s="84"/>
      <c r="E16" s="84"/>
      <c r="F16" s="84"/>
      <c r="G16" s="84"/>
      <c r="H16" s="84"/>
      <c r="I16" s="84"/>
    </row>
    <row r="17" spans="1:9" ht="18.75" customHeight="1">
      <c r="A17" s="148"/>
      <c r="B17" s="84"/>
      <c r="C17" s="84"/>
      <c r="D17" s="84"/>
      <c r="E17" s="84"/>
      <c r="F17" s="84"/>
      <c r="G17" s="84"/>
      <c r="H17" s="84"/>
      <c r="I17" s="84"/>
    </row>
    <row r="18" spans="1:9" ht="25.5" customHeight="1" thickBot="1">
      <c r="A18" s="83" t="s">
        <v>241</v>
      </c>
      <c r="B18" s="84"/>
      <c r="C18" s="84"/>
      <c r="D18" s="84"/>
      <c r="E18" s="280" t="s">
        <v>216</v>
      </c>
      <c r="F18" s="280"/>
      <c r="G18" s="84"/>
      <c r="H18" s="84"/>
      <c r="I18" s="84"/>
    </row>
    <row r="19" spans="1:9" ht="25.5" customHeight="1">
      <c r="A19" s="286" t="s">
        <v>212</v>
      </c>
      <c r="B19" s="287"/>
      <c r="C19" s="287"/>
      <c r="D19" s="288"/>
      <c r="E19" s="289" t="s">
        <v>217</v>
      </c>
      <c r="F19" s="290"/>
      <c r="G19" s="178"/>
      <c r="H19" s="178"/>
      <c r="I19" s="179"/>
    </row>
    <row r="20" spans="1:9" ht="25.5" customHeight="1">
      <c r="A20" s="291" t="s">
        <v>218</v>
      </c>
      <c r="B20" s="292"/>
      <c r="C20" s="292"/>
      <c r="D20" s="293"/>
      <c r="E20" s="294"/>
      <c r="F20" s="295"/>
      <c r="G20" s="178"/>
      <c r="H20" s="178"/>
      <c r="I20" s="84"/>
    </row>
    <row r="21" spans="1:9" ht="25.5" customHeight="1">
      <c r="A21" s="284" t="s">
        <v>213</v>
      </c>
      <c r="B21" s="281" t="s">
        <v>214</v>
      </c>
      <c r="C21" s="281"/>
      <c r="D21" s="281"/>
      <c r="E21" s="282"/>
      <c r="F21" s="283"/>
      <c r="G21" s="178"/>
      <c r="H21" s="178"/>
      <c r="I21" s="84"/>
    </row>
    <row r="22" spans="1:9" ht="25.5" customHeight="1">
      <c r="A22" s="284"/>
      <c r="B22" s="281" t="s">
        <v>214</v>
      </c>
      <c r="C22" s="281"/>
      <c r="D22" s="281"/>
      <c r="E22" s="282"/>
      <c r="F22" s="283"/>
      <c r="G22" s="178"/>
      <c r="H22" s="178"/>
      <c r="I22" s="84"/>
    </row>
    <row r="23" spans="1:9" ht="25.5" customHeight="1">
      <c r="A23" s="284"/>
      <c r="B23" s="281" t="s">
        <v>214</v>
      </c>
      <c r="C23" s="281"/>
      <c r="D23" s="281"/>
      <c r="E23" s="282"/>
      <c r="F23" s="283"/>
      <c r="G23" s="178"/>
      <c r="H23" s="178"/>
      <c r="I23" s="84"/>
    </row>
    <row r="24" spans="1:9" ht="25.5" customHeight="1" thickBot="1">
      <c r="A24" s="285"/>
      <c r="B24" s="301" t="s">
        <v>214</v>
      </c>
      <c r="C24" s="301"/>
      <c r="D24" s="301"/>
      <c r="E24" s="302"/>
      <c r="F24" s="303"/>
      <c r="G24" s="178"/>
      <c r="H24" s="178"/>
      <c r="I24" s="84"/>
    </row>
    <row r="25" spans="1:8" ht="25.5" customHeight="1">
      <c r="A25" s="296" t="s">
        <v>239</v>
      </c>
      <c r="B25" s="296"/>
      <c r="C25" s="296"/>
      <c r="D25" s="296"/>
      <c r="E25" s="296"/>
      <c r="F25" s="296"/>
      <c r="G25" s="296"/>
      <c r="H25" s="178"/>
    </row>
    <row r="26" spans="1:8" ht="18" customHeight="1">
      <c r="A26" s="181"/>
      <c r="B26" s="181"/>
      <c r="C26" s="181"/>
      <c r="D26" s="181"/>
      <c r="E26" s="181"/>
      <c r="F26" s="181"/>
      <c r="G26" s="181"/>
      <c r="H26" s="84"/>
    </row>
    <row r="27" spans="1:8" ht="25.5" customHeight="1" thickBot="1">
      <c r="A27" s="83" t="s">
        <v>175</v>
      </c>
      <c r="B27" s="84"/>
      <c r="C27" s="84"/>
      <c r="D27" s="84"/>
      <c r="E27" s="84"/>
      <c r="F27" s="280" t="s">
        <v>215</v>
      </c>
      <c r="G27" s="280"/>
      <c r="H27" s="84"/>
    </row>
    <row r="28" spans="1:8" ht="25.5" customHeight="1">
      <c r="A28" s="151"/>
      <c r="B28" s="109" t="s">
        <v>166</v>
      </c>
      <c r="C28" s="109" t="s">
        <v>167</v>
      </c>
      <c r="D28" s="109" t="s">
        <v>168</v>
      </c>
      <c r="E28" s="109" t="s">
        <v>169</v>
      </c>
      <c r="F28" s="149"/>
      <c r="G28" s="110" t="s">
        <v>165</v>
      </c>
      <c r="H28" s="84"/>
    </row>
    <row r="29" spans="1:8" ht="25.5" customHeight="1">
      <c r="A29" s="150" t="s">
        <v>170</v>
      </c>
      <c r="B29" s="152"/>
      <c r="C29" s="152"/>
      <c r="D29" s="152"/>
      <c r="E29" s="152"/>
      <c r="F29" s="152"/>
      <c r="G29" s="153">
        <f>SUM(B29:F29)</f>
        <v>0</v>
      </c>
      <c r="H29" s="84"/>
    </row>
    <row r="30" spans="1:8" ht="25.5" customHeight="1">
      <c r="A30" s="127" t="s">
        <v>171</v>
      </c>
      <c r="B30" s="131"/>
      <c r="C30" s="131"/>
      <c r="D30" s="131"/>
      <c r="E30" s="131"/>
      <c r="F30" s="131"/>
      <c r="G30" s="132">
        <f>SUM(B30:F30)</f>
        <v>0</v>
      </c>
      <c r="H30" s="84"/>
    </row>
    <row r="31" spans="1:8" ht="25.5" customHeight="1" thickBot="1">
      <c r="A31" s="133" t="s">
        <v>172</v>
      </c>
      <c r="B31" s="157">
        <f>SUM(B29:B30)</f>
        <v>0</v>
      </c>
      <c r="C31" s="157">
        <f>SUM(C29:C30)</f>
        <v>0</v>
      </c>
      <c r="D31" s="157">
        <f>SUM(D29:D30)</f>
        <v>0</v>
      </c>
      <c r="E31" s="157">
        <f>SUM(E29:E30)</f>
        <v>0</v>
      </c>
      <c r="F31" s="157">
        <f>SUM(F29:F30)</f>
        <v>0</v>
      </c>
      <c r="G31" s="439">
        <v>0</v>
      </c>
      <c r="H31" s="84"/>
    </row>
    <row r="32" ht="25.5" customHeight="1">
      <c r="A32" s="229" t="s">
        <v>282</v>
      </c>
    </row>
    <row r="33" ht="25.5" customHeight="1"/>
  </sheetData>
  <sheetProtection/>
  <mergeCells count="26">
    <mergeCell ref="A25:G25"/>
    <mergeCell ref="A8:A10"/>
    <mergeCell ref="A11:A14"/>
    <mergeCell ref="B15:G15"/>
    <mergeCell ref="B24:D24"/>
    <mergeCell ref="E24:F24"/>
    <mergeCell ref="B23:D23"/>
    <mergeCell ref="E23:F23"/>
    <mergeCell ref="B21:D21"/>
    <mergeCell ref="F27:G27"/>
    <mergeCell ref="B22:D22"/>
    <mergeCell ref="E22:F22"/>
    <mergeCell ref="A21:A24"/>
    <mergeCell ref="E18:F18"/>
    <mergeCell ref="A19:D19"/>
    <mergeCell ref="E19:F19"/>
    <mergeCell ref="A20:D20"/>
    <mergeCell ref="E20:F20"/>
    <mergeCell ref="E21:F21"/>
    <mergeCell ref="I6:I7"/>
    <mergeCell ref="A6:A7"/>
    <mergeCell ref="B6:B7"/>
    <mergeCell ref="D6:D7"/>
    <mergeCell ref="F6:G6"/>
    <mergeCell ref="H6:H7"/>
    <mergeCell ref="C6:C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1" r:id="rId1"/>
  <headerFooter>
    <oddFooter>&amp;C添付資料　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10.00390625" style="0" customWidth="1"/>
    <col min="2" max="2" width="8.125" style="0" customWidth="1"/>
    <col min="3" max="3" width="16.875" style="0" customWidth="1"/>
    <col min="4" max="7" width="10.50390625" style="0" customWidth="1"/>
    <col min="8" max="8" width="15.125" style="0" customWidth="1"/>
  </cols>
  <sheetData>
    <row r="1" spans="1:8" ht="22.5" customHeight="1">
      <c r="A1" s="83" t="s">
        <v>139</v>
      </c>
      <c r="B1" s="83"/>
      <c r="C1" s="84"/>
      <c r="D1" s="84"/>
      <c r="E1" s="84"/>
      <c r="F1" s="84"/>
      <c r="G1" s="84"/>
      <c r="H1" s="84"/>
    </row>
    <row r="2" spans="1:8" ht="22.5" customHeight="1" thickBot="1">
      <c r="A2" s="84"/>
      <c r="B2" s="84"/>
      <c r="C2" s="84"/>
      <c r="D2" s="84"/>
      <c r="E2" s="84"/>
      <c r="F2" s="84"/>
      <c r="G2" s="84"/>
      <c r="H2" s="85" t="s">
        <v>98</v>
      </c>
    </row>
    <row r="3" spans="1:8" ht="21" customHeight="1">
      <c r="A3" s="86" t="s">
        <v>99</v>
      </c>
      <c r="B3" s="277" t="s">
        <v>181</v>
      </c>
      <c r="C3" s="87" t="s">
        <v>100</v>
      </c>
      <c r="D3" s="304" t="s">
        <v>101</v>
      </c>
      <c r="E3" s="305"/>
      <c r="F3" s="87" t="s">
        <v>102</v>
      </c>
      <c r="G3" s="87" t="s">
        <v>103</v>
      </c>
      <c r="H3" s="88" t="s">
        <v>104</v>
      </c>
    </row>
    <row r="4" spans="1:8" ht="21" customHeight="1" thickBot="1">
      <c r="A4" s="89" t="s">
        <v>105</v>
      </c>
      <c r="B4" s="310"/>
      <c r="C4" s="90" t="s">
        <v>182</v>
      </c>
      <c r="D4" s="91" t="s">
        <v>106</v>
      </c>
      <c r="E4" s="92" t="s">
        <v>107</v>
      </c>
      <c r="F4" s="90" t="s">
        <v>105</v>
      </c>
      <c r="G4" s="90" t="s">
        <v>108</v>
      </c>
      <c r="H4" s="93" t="s">
        <v>109</v>
      </c>
    </row>
    <row r="5" spans="1:8" ht="21" customHeight="1" thickTop="1">
      <c r="A5" s="94" t="s">
        <v>183</v>
      </c>
      <c r="B5" s="161"/>
      <c r="C5" s="165" t="s">
        <v>184</v>
      </c>
      <c r="D5" s="166" t="s">
        <v>110</v>
      </c>
      <c r="E5" s="167" t="s">
        <v>110</v>
      </c>
      <c r="F5" s="166" t="s">
        <v>111</v>
      </c>
      <c r="G5" s="166" t="s">
        <v>112</v>
      </c>
      <c r="H5" s="321" t="s">
        <v>185</v>
      </c>
    </row>
    <row r="6" spans="1:8" ht="21" customHeight="1">
      <c r="A6" s="323" t="s">
        <v>186</v>
      </c>
      <c r="B6" s="95" t="s">
        <v>187</v>
      </c>
      <c r="C6" s="97" t="s">
        <v>188</v>
      </c>
      <c r="D6" s="98"/>
      <c r="E6" s="99"/>
      <c r="F6" s="98"/>
      <c r="G6" s="98"/>
      <c r="H6" s="322"/>
    </row>
    <row r="7" spans="1:8" ht="21" customHeight="1">
      <c r="A7" s="323"/>
      <c r="B7" s="98"/>
      <c r="C7" s="168" t="s">
        <v>189</v>
      </c>
      <c r="D7" s="101" t="s">
        <v>190</v>
      </c>
      <c r="E7" s="102" t="s">
        <v>190</v>
      </c>
      <c r="F7" s="101" t="s">
        <v>191</v>
      </c>
      <c r="G7" s="101" t="s">
        <v>192</v>
      </c>
      <c r="H7" s="169" t="s">
        <v>193</v>
      </c>
    </row>
    <row r="8" spans="1:8" ht="21" customHeight="1">
      <c r="A8" s="307"/>
      <c r="B8" s="99" t="s">
        <v>194</v>
      </c>
      <c r="C8" s="170" t="s">
        <v>195</v>
      </c>
      <c r="D8" s="98" t="s">
        <v>196</v>
      </c>
      <c r="E8" s="98" t="s">
        <v>196</v>
      </c>
      <c r="F8" s="98" t="s">
        <v>197</v>
      </c>
      <c r="G8" s="98" t="s">
        <v>198</v>
      </c>
      <c r="H8" s="171" t="s">
        <v>199</v>
      </c>
    </row>
    <row r="9" spans="1:8" ht="21" customHeight="1">
      <c r="A9" s="306" t="s">
        <v>200</v>
      </c>
      <c r="B9" s="324" t="s">
        <v>201</v>
      </c>
      <c r="C9" s="326" t="s">
        <v>113</v>
      </c>
      <c r="D9" s="324" t="s">
        <v>114</v>
      </c>
      <c r="E9" s="324" t="s">
        <v>114</v>
      </c>
      <c r="F9" s="324" t="s">
        <v>115</v>
      </c>
      <c r="G9" s="324" t="s">
        <v>116</v>
      </c>
      <c r="H9" s="96" t="s">
        <v>117</v>
      </c>
    </row>
    <row r="10" spans="1:8" ht="21" customHeight="1">
      <c r="A10" s="307"/>
      <c r="B10" s="325"/>
      <c r="C10" s="327"/>
      <c r="D10" s="325"/>
      <c r="E10" s="325"/>
      <c r="F10" s="325"/>
      <c r="G10" s="325"/>
      <c r="H10" s="100" t="s">
        <v>202</v>
      </c>
    </row>
    <row r="11" spans="1:8" ht="21" customHeight="1">
      <c r="A11" s="159" t="s">
        <v>203</v>
      </c>
      <c r="B11" s="99"/>
      <c r="C11" s="97"/>
      <c r="D11" s="98" t="s">
        <v>204</v>
      </c>
      <c r="E11" s="99"/>
      <c r="F11" s="98"/>
      <c r="G11" s="98"/>
      <c r="H11" s="100"/>
    </row>
    <row r="12" spans="1:8" ht="21" customHeight="1">
      <c r="A12" s="160"/>
      <c r="B12" s="162"/>
      <c r="C12" s="172"/>
      <c r="D12" s="103"/>
      <c r="E12" s="103"/>
      <c r="F12" s="103"/>
      <c r="G12" s="103"/>
      <c r="H12" s="173"/>
    </row>
    <row r="13" spans="1:8" ht="21" customHeight="1">
      <c r="A13" s="158"/>
      <c r="B13" s="163"/>
      <c r="C13" s="174"/>
      <c r="D13" s="104"/>
      <c r="E13" s="104"/>
      <c r="F13" s="104"/>
      <c r="G13" s="104"/>
      <c r="H13" s="175"/>
    </row>
    <row r="14" spans="1:8" ht="21" customHeight="1">
      <c r="A14" s="158"/>
      <c r="B14" s="163"/>
      <c r="C14" s="174"/>
      <c r="D14" s="104"/>
      <c r="E14" s="104"/>
      <c r="F14" s="104"/>
      <c r="G14" s="104"/>
      <c r="H14" s="175"/>
    </row>
    <row r="15" spans="1:8" ht="21" customHeight="1">
      <c r="A15" s="158"/>
      <c r="B15" s="163"/>
      <c r="C15" s="174"/>
      <c r="D15" s="104"/>
      <c r="E15" s="104"/>
      <c r="F15" s="104"/>
      <c r="G15" s="104"/>
      <c r="H15" s="175"/>
    </row>
    <row r="16" spans="1:8" ht="21" customHeight="1">
      <c r="A16" s="158"/>
      <c r="B16" s="163"/>
      <c r="C16" s="174"/>
      <c r="D16" s="104"/>
      <c r="E16" s="104"/>
      <c r="F16" s="104"/>
      <c r="G16" s="104"/>
      <c r="H16" s="175"/>
    </row>
    <row r="17" spans="1:8" ht="21" customHeight="1" thickBot="1">
      <c r="A17" s="105"/>
      <c r="B17" s="164"/>
      <c r="C17" s="176"/>
      <c r="D17" s="106"/>
      <c r="E17" s="106"/>
      <c r="F17" s="106"/>
      <c r="G17" s="106"/>
      <c r="H17" s="177"/>
    </row>
    <row r="18" spans="1:8" ht="22.5" customHeight="1">
      <c r="A18" s="107" t="s">
        <v>205</v>
      </c>
      <c r="B18" s="107"/>
      <c r="C18" s="84"/>
      <c r="D18" s="84"/>
      <c r="E18" s="84"/>
      <c r="F18" s="84"/>
      <c r="G18" s="84"/>
      <c r="H18" s="84"/>
    </row>
    <row r="19" spans="1:8" ht="22.5" customHeight="1">
      <c r="A19" s="107" t="s">
        <v>206</v>
      </c>
      <c r="B19" s="107"/>
      <c r="C19" s="84"/>
      <c r="D19" s="84"/>
      <c r="E19" s="84"/>
      <c r="F19" s="84"/>
      <c r="G19" s="84"/>
      <c r="H19" s="84"/>
    </row>
    <row r="20" spans="1:8" ht="22.5" customHeight="1">
      <c r="A20" s="107" t="s">
        <v>207</v>
      </c>
      <c r="B20" s="107"/>
      <c r="C20" s="84"/>
      <c r="D20" s="84"/>
      <c r="E20" s="84"/>
      <c r="F20" s="84"/>
      <c r="G20" s="84"/>
      <c r="H20" s="84"/>
    </row>
    <row r="21" spans="1:8" ht="22.5" customHeight="1">
      <c r="A21" s="107" t="s">
        <v>208</v>
      </c>
      <c r="B21" s="107"/>
      <c r="C21" s="84"/>
      <c r="D21" s="84"/>
      <c r="E21" s="84"/>
      <c r="F21" s="84"/>
      <c r="G21" s="84"/>
      <c r="H21" s="84"/>
    </row>
    <row r="22" spans="1:8" ht="22.5" customHeight="1">
      <c r="A22" s="107" t="s">
        <v>209</v>
      </c>
      <c r="B22" s="107"/>
      <c r="C22" s="84"/>
      <c r="D22" s="84"/>
      <c r="E22" s="84"/>
      <c r="F22" s="84"/>
      <c r="G22" s="84"/>
      <c r="H22" s="84"/>
    </row>
    <row r="23" spans="1:8" ht="22.5" customHeight="1">
      <c r="A23" s="107" t="s">
        <v>210</v>
      </c>
      <c r="B23" s="107"/>
      <c r="C23" s="84"/>
      <c r="D23" s="84"/>
      <c r="E23" s="84"/>
      <c r="F23" s="84"/>
      <c r="G23" s="84"/>
      <c r="H23" s="84"/>
    </row>
    <row r="24" spans="1:8" ht="22.5" customHeight="1">
      <c r="A24" s="107"/>
      <c r="B24" s="107"/>
      <c r="C24" s="84"/>
      <c r="D24" s="84"/>
      <c r="E24" s="84"/>
      <c r="F24" s="84"/>
      <c r="G24" s="84"/>
      <c r="H24" s="84"/>
    </row>
    <row r="25" spans="1:8" ht="22.5" customHeight="1" thickBot="1">
      <c r="A25" s="83" t="s">
        <v>118</v>
      </c>
      <c r="B25" s="83"/>
      <c r="C25" s="84"/>
      <c r="D25" s="84"/>
      <c r="E25" s="84"/>
      <c r="F25" s="84"/>
      <c r="G25" s="84"/>
      <c r="H25" s="84"/>
    </row>
    <row r="26" spans="1:8" ht="22.5" customHeight="1">
      <c r="A26" s="311" t="s">
        <v>119</v>
      </c>
      <c r="B26" s="312"/>
      <c r="C26" s="108" t="s">
        <v>120</v>
      </c>
      <c r="D26" s="308" t="s">
        <v>121</v>
      </c>
      <c r="E26" s="308"/>
      <c r="F26" s="308"/>
      <c r="G26" s="308"/>
      <c r="H26" s="309"/>
    </row>
    <row r="27" spans="1:8" ht="22.5" customHeight="1">
      <c r="A27" s="313"/>
      <c r="B27" s="314"/>
      <c r="C27" s="111" t="s">
        <v>122</v>
      </c>
      <c r="D27" s="282"/>
      <c r="E27" s="282"/>
      <c r="F27" s="282"/>
      <c r="G27" s="282"/>
      <c r="H27" s="283"/>
    </row>
    <row r="28" spans="1:8" ht="22.5" customHeight="1">
      <c r="A28" s="313"/>
      <c r="B28" s="314"/>
      <c r="C28" s="112" t="s">
        <v>123</v>
      </c>
      <c r="D28" s="282"/>
      <c r="E28" s="282"/>
      <c r="F28" s="282"/>
      <c r="G28" s="282"/>
      <c r="H28" s="283"/>
    </row>
    <row r="29" spans="1:8" ht="22.5" customHeight="1">
      <c r="A29" s="313"/>
      <c r="B29" s="314"/>
      <c r="C29" s="113" t="s">
        <v>124</v>
      </c>
      <c r="D29" s="282"/>
      <c r="E29" s="282"/>
      <c r="F29" s="282"/>
      <c r="G29" s="282"/>
      <c r="H29" s="283"/>
    </row>
    <row r="30" spans="1:8" ht="22.5" customHeight="1">
      <c r="A30" s="313"/>
      <c r="B30" s="314"/>
      <c r="C30" s="112" t="s">
        <v>125</v>
      </c>
      <c r="D30" s="282"/>
      <c r="E30" s="282"/>
      <c r="F30" s="282"/>
      <c r="G30" s="282"/>
      <c r="H30" s="283"/>
    </row>
    <row r="31" spans="1:8" ht="22.5" customHeight="1" thickBot="1">
      <c r="A31" s="315"/>
      <c r="B31" s="316"/>
      <c r="C31" s="114" t="s">
        <v>124</v>
      </c>
      <c r="D31" s="302"/>
      <c r="E31" s="302"/>
      <c r="F31" s="302"/>
      <c r="G31" s="302"/>
      <c r="H31" s="303"/>
    </row>
    <row r="32" spans="1:8" ht="22.5" customHeight="1" thickBot="1">
      <c r="A32" s="116"/>
      <c r="B32" s="116"/>
      <c r="C32" s="84"/>
      <c r="D32" s="84"/>
      <c r="E32" s="84"/>
      <c r="F32" s="84"/>
      <c r="G32" s="84"/>
      <c r="H32" s="84"/>
    </row>
    <row r="33" spans="1:8" ht="30.75" customHeight="1" thickBot="1">
      <c r="A33" s="319"/>
      <c r="B33" s="320"/>
      <c r="C33" s="117" t="s">
        <v>126</v>
      </c>
      <c r="D33" s="117" t="s">
        <v>127</v>
      </c>
      <c r="E33" s="118" t="s">
        <v>128</v>
      </c>
      <c r="F33" s="117" t="s">
        <v>129</v>
      </c>
      <c r="G33" s="119" t="s">
        <v>130</v>
      </c>
      <c r="H33" s="84"/>
    </row>
    <row r="34" spans="1:8" ht="22.5" customHeight="1" thickTop="1">
      <c r="A34" s="317" t="s">
        <v>131</v>
      </c>
      <c r="B34" s="318"/>
      <c r="C34" s="120" t="s">
        <v>132</v>
      </c>
      <c r="D34" s="120" t="s">
        <v>133</v>
      </c>
      <c r="E34" s="120"/>
      <c r="F34" s="121"/>
      <c r="G34" s="122"/>
      <c r="H34" s="84"/>
    </row>
    <row r="35" spans="1:8" ht="22.5" customHeight="1">
      <c r="A35" s="313"/>
      <c r="B35" s="314"/>
      <c r="C35" s="82" t="s">
        <v>134</v>
      </c>
      <c r="D35" s="82" t="s">
        <v>135</v>
      </c>
      <c r="E35" s="82"/>
      <c r="F35" s="123"/>
      <c r="G35" s="124"/>
      <c r="H35" s="84"/>
    </row>
    <row r="36" spans="1:8" ht="22.5" customHeight="1">
      <c r="A36" s="313"/>
      <c r="B36" s="314"/>
      <c r="C36" s="82" t="s">
        <v>136</v>
      </c>
      <c r="D36" s="82" t="s">
        <v>133</v>
      </c>
      <c r="E36" s="82"/>
      <c r="F36" s="123"/>
      <c r="G36" s="124"/>
      <c r="H36" s="84"/>
    </row>
    <row r="37" spans="1:8" ht="22.5" customHeight="1" thickBot="1">
      <c r="A37" s="315"/>
      <c r="B37" s="316"/>
      <c r="C37" s="115" t="s">
        <v>137</v>
      </c>
      <c r="D37" s="115" t="s">
        <v>138</v>
      </c>
      <c r="E37" s="115"/>
      <c r="F37" s="125"/>
      <c r="G37" s="126"/>
      <c r="H37" s="84"/>
    </row>
  </sheetData>
  <sheetProtection/>
  <mergeCells count="17">
    <mergeCell ref="A34:B37"/>
    <mergeCell ref="A33:B33"/>
    <mergeCell ref="H5:H6"/>
    <mergeCell ref="A6:A8"/>
    <mergeCell ref="B9:B10"/>
    <mergeCell ref="C9:C10"/>
    <mergeCell ref="D9:D10"/>
    <mergeCell ref="E9:E10"/>
    <mergeCell ref="F9:F10"/>
    <mergeCell ref="G9:G10"/>
    <mergeCell ref="D3:E3"/>
    <mergeCell ref="A9:A10"/>
    <mergeCell ref="D26:H27"/>
    <mergeCell ref="D28:H29"/>
    <mergeCell ref="D30:H31"/>
    <mergeCell ref="B3:B4"/>
    <mergeCell ref="A26:B3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  <headerFooter>
    <oddFooter>&amp;C添付資料　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8" sqref="I8:J8"/>
    </sheetView>
  </sheetViews>
  <sheetFormatPr defaultColWidth="8.875" defaultRowHeight="13.5"/>
  <cols>
    <col min="1" max="2" width="8.875" style="0" customWidth="1"/>
    <col min="3" max="3" width="10.50390625" style="0" bestFit="1" customWidth="1"/>
    <col min="4" max="7" width="8.875" style="0" customWidth="1"/>
    <col min="8" max="9" width="9.00390625" style="0" bestFit="1" customWidth="1"/>
    <col min="10" max="10" width="9.50390625" style="0" bestFit="1" customWidth="1"/>
  </cols>
  <sheetData>
    <row r="1" spans="1:10" ht="22.5" customHeight="1" thickBot="1">
      <c r="A1" s="83" t="s">
        <v>174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3.75" customHeight="1">
      <c r="A2" s="331" t="s">
        <v>140</v>
      </c>
      <c r="B2" s="332"/>
      <c r="C2" s="332" t="s">
        <v>276</v>
      </c>
      <c r="D2" s="332"/>
      <c r="E2" s="332" t="s">
        <v>141</v>
      </c>
      <c r="F2" s="332"/>
      <c r="G2" s="332" t="s">
        <v>277</v>
      </c>
      <c r="H2" s="332"/>
      <c r="I2" s="341" t="s">
        <v>142</v>
      </c>
      <c r="J2" s="342"/>
    </row>
    <row r="3" spans="1:10" ht="33.75" customHeight="1">
      <c r="A3" s="333"/>
      <c r="B3" s="334"/>
      <c r="C3" s="334"/>
      <c r="D3" s="334"/>
      <c r="E3" s="334"/>
      <c r="F3" s="334"/>
      <c r="G3" s="334"/>
      <c r="H3" s="334"/>
      <c r="I3" s="343" t="s">
        <v>143</v>
      </c>
      <c r="J3" s="344"/>
    </row>
    <row r="4" spans="1:10" ht="33.75" customHeight="1">
      <c r="A4" s="335" t="s">
        <v>294</v>
      </c>
      <c r="B4" s="336"/>
      <c r="C4" s="349" t="s">
        <v>292</v>
      </c>
      <c r="D4" s="350"/>
      <c r="E4" s="337" t="s">
        <v>293</v>
      </c>
      <c r="F4" s="336"/>
      <c r="G4" s="336" t="s">
        <v>295</v>
      </c>
      <c r="H4" s="336"/>
      <c r="I4" s="337" t="s">
        <v>170</v>
      </c>
      <c r="J4" s="345"/>
    </row>
    <row r="5" spans="1:10" ht="33.75" customHeight="1">
      <c r="A5" s="335" t="s">
        <v>286</v>
      </c>
      <c r="B5" s="336"/>
      <c r="C5" s="337" t="s">
        <v>287</v>
      </c>
      <c r="D5" s="336"/>
      <c r="E5" s="336"/>
      <c r="F5" s="336"/>
      <c r="G5" s="336" t="s">
        <v>288</v>
      </c>
      <c r="H5" s="336"/>
      <c r="I5" s="337" t="s">
        <v>289</v>
      </c>
      <c r="J5" s="345"/>
    </row>
    <row r="6" spans="1:10" ht="33.75" customHeight="1">
      <c r="A6" s="335" t="s">
        <v>290</v>
      </c>
      <c r="B6" s="336"/>
      <c r="C6" s="336" t="s">
        <v>291</v>
      </c>
      <c r="D6" s="336"/>
      <c r="E6" s="336"/>
      <c r="F6" s="336"/>
      <c r="G6" s="336"/>
      <c r="H6" s="336"/>
      <c r="I6" s="337" t="s">
        <v>289</v>
      </c>
      <c r="J6" s="345"/>
    </row>
    <row r="7" spans="1:10" ht="33.75" customHeight="1">
      <c r="A7" s="328"/>
      <c r="B7" s="329"/>
      <c r="C7" s="329"/>
      <c r="D7" s="329"/>
      <c r="E7" s="329"/>
      <c r="F7" s="329"/>
      <c r="G7" s="329"/>
      <c r="H7" s="329"/>
      <c r="I7" s="329"/>
      <c r="J7" s="330"/>
    </row>
    <row r="8" spans="1:10" ht="33.75" customHeight="1">
      <c r="A8" s="328"/>
      <c r="B8" s="329"/>
      <c r="C8" s="329"/>
      <c r="D8" s="329"/>
      <c r="E8" s="329"/>
      <c r="F8" s="329"/>
      <c r="G8" s="329"/>
      <c r="H8" s="329"/>
      <c r="I8" s="329"/>
      <c r="J8" s="330"/>
    </row>
    <row r="9" spans="1:10" ht="33.75" customHeight="1">
      <c r="A9" s="328"/>
      <c r="B9" s="329"/>
      <c r="C9" s="329"/>
      <c r="D9" s="329"/>
      <c r="E9" s="329"/>
      <c r="F9" s="329"/>
      <c r="G9" s="329"/>
      <c r="H9" s="329"/>
      <c r="I9" s="329"/>
      <c r="J9" s="330"/>
    </row>
    <row r="10" spans="1:10" ht="33.75" customHeight="1" thickBot="1">
      <c r="A10" s="346"/>
      <c r="B10" s="347"/>
      <c r="C10" s="347"/>
      <c r="D10" s="347"/>
      <c r="E10" s="347"/>
      <c r="F10" s="347"/>
      <c r="G10" s="347"/>
      <c r="H10" s="347"/>
      <c r="I10" s="347"/>
      <c r="J10" s="348"/>
    </row>
    <row r="11" spans="1:10" ht="22.5" customHeight="1">
      <c r="A11" s="128" t="s">
        <v>144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22.5" customHeight="1">
      <c r="A12" s="128"/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22.5" customHeight="1" thickBot="1">
      <c r="A13" s="83" t="s">
        <v>173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0" ht="33.75" customHeight="1">
      <c r="A14" s="351" t="s">
        <v>145</v>
      </c>
      <c r="B14" s="353" t="s">
        <v>146</v>
      </c>
      <c r="C14" s="353" t="s">
        <v>147</v>
      </c>
      <c r="D14" s="353" t="s">
        <v>148</v>
      </c>
      <c r="E14" s="353" t="s">
        <v>149</v>
      </c>
      <c r="F14" s="355" t="s">
        <v>150</v>
      </c>
      <c r="G14" s="308"/>
      <c r="H14" s="277" t="s">
        <v>151</v>
      </c>
      <c r="I14" s="277" t="s">
        <v>152</v>
      </c>
      <c r="J14" s="339" t="s">
        <v>153</v>
      </c>
    </row>
    <row r="15" spans="1:10" ht="33.75" customHeight="1">
      <c r="A15" s="352"/>
      <c r="B15" s="354"/>
      <c r="C15" s="354"/>
      <c r="D15" s="354"/>
      <c r="E15" s="354"/>
      <c r="F15" s="129"/>
      <c r="G15" s="130" t="s">
        <v>154</v>
      </c>
      <c r="H15" s="338"/>
      <c r="I15" s="338"/>
      <c r="J15" s="340"/>
    </row>
    <row r="16" spans="1:10" ht="33.75" customHeight="1">
      <c r="A16" s="231" t="s">
        <v>283</v>
      </c>
      <c r="B16" s="232" t="s">
        <v>284</v>
      </c>
      <c r="C16" s="233">
        <v>10000000</v>
      </c>
      <c r="D16" s="234" t="s">
        <v>285</v>
      </c>
      <c r="E16" s="235">
        <v>0.013</v>
      </c>
      <c r="F16" s="230">
        <v>20</v>
      </c>
      <c r="G16" s="230">
        <v>2</v>
      </c>
      <c r="H16" s="236">
        <v>555000</v>
      </c>
      <c r="I16" s="236">
        <v>21000</v>
      </c>
      <c r="J16" s="237">
        <v>1110000</v>
      </c>
    </row>
    <row r="17" spans="1:10" ht="33.75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6"/>
    </row>
    <row r="18" spans="1:10" ht="33.7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33.75" customHeight="1">
      <c r="A19" s="154"/>
      <c r="B19" s="155"/>
      <c r="C19" s="155"/>
      <c r="D19" s="155"/>
      <c r="E19" s="155"/>
      <c r="F19" s="155"/>
      <c r="G19" s="155"/>
      <c r="H19" s="155"/>
      <c r="I19" s="155"/>
      <c r="J19" s="156"/>
    </row>
    <row r="20" spans="1:10" ht="33.75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6"/>
    </row>
    <row r="21" spans="1:10" ht="33.75" customHeight="1" thickBot="1">
      <c r="A21" s="133" t="s">
        <v>8</v>
      </c>
      <c r="B21" s="238"/>
      <c r="C21" s="239">
        <f>SUM(C16:C20)</f>
        <v>10000000</v>
      </c>
      <c r="D21" s="239"/>
      <c r="E21" s="239"/>
      <c r="F21" s="239"/>
      <c r="G21" s="239"/>
      <c r="H21" s="239">
        <f>SUM(H16:H20)</f>
        <v>555000</v>
      </c>
      <c r="I21" s="239">
        <f>SUM(I16:I20)</f>
        <v>21000</v>
      </c>
      <c r="J21" s="240">
        <f>SUM(J16:J20)</f>
        <v>1110000</v>
      </c>
    </row>
  </sheetData>
  <sheetProtection/>
  <mergeCells count="50">
    <mergeCell ref="G5:H5"/>
    <mergeCell ref="C6:D6"/>
    <mergeCell ref="E6:F6"/>
    <mergeCell ref="G6:H6"/>
    <mergeCell ref="A14:A15"/>
    <mergeCell ref="B14:B15"/>
    <mergeCell ref="C14:C15"/>
    <mergeCell ref="D14:D15"/>
    <mergeCell ref="E14:E15"/>
    <mergeCell ref="F14:G14"/>
    <mergeCell ref="A10:B10"/>
    <mergeCell ref="C10:D10"/>
    <mergeCell ref="E10:F10"/>
    <mergeCell ref="G10:H10"/>
    <mergeCell ref="I10:J10"/>
    <mergeCell ref="A4:B4"/>
    <mergeCell ref="E4:F4"/>
    <mergeCell ref="C4:D4"/>
    <mergeCell ref="G4:H4"/>
    <mergeCell ref="I4:J4"/>
    <mergeCell ref="H14:H15"/>
    <mergeCell ref="I14:I15"/>
    <mergeCell ref="J14:J15"/>
    <mergeCell ref="I2:J2"/>
    <mergeCell ref="I3:J3"/>
    <mergeCell ref="C2:D3"/>
    <mergeCell ref="E2:F3"/>
    <mergeCell ref="G2:H3"/>
    <mergeCell ref="I6:J6"/>
    <mergeCell ref="I5:J5"/>
    <mergeCell ref="A2:B3"/>
    <mergeCell ref="A7:B7"/>
    <mergeCell ref="C7:D7"/>
    <mergeCell ref="E7:F7"/>
    <mergeCell ref="G7:H7"/>
    <mergeCell ref="I7:J7"/>
    <mergeCell ref="A5:B5"/>
    <mergeCell ref="C5:D5"/>
    <mergeCell ref="A6:B6"/>
    <mergeCell ref="E5:F5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8:J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&amp;C添付資料　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5" sqref="C15"/>
    </sheetView>
  </sheetViews>
  <sheetFormatPr defaultColWidth="11.00390625" defaultRowHeight="13.5"/>
  <cols>
    <col min="1" max="1" width="20.125" style="33" customWidth="1"/>
    <col min="2" max="5" width="17.50390625" style="33" customWidth="1"/>
    <col min="6" max="16384" width="11.00390625" style="33" customWidth="1"/>
  </cols>
  <sheetData>
    <row r="1" spans="1:5" ht="26.25" customHeight="1">
      <c r="A1" s="84"/>
      <c r="B1" s="84"/>
      <c r="E1" s="34" t="str">
        <f ca="1">MID(CELL("filename"),SEARCH("[",CELL("filename"))+1,SEARCH("]",CELL("filename"))-SEARCH("[",CELL("filename"))-1)</f>
        <v>【肉用鶏】県名_経営者名_診断年度.xls</v>
      </c>
    </row>
    <row r="2" spans="1:8" ht="26.25" customHeight="1">
      <c r="A2" s="64" t="s">
        <v>238</v>
      </c>
      <c r="B2" s="84"/>
      <c r="C2" s="84"/>
      <c r="D2" s="84"/>
      <c r="E2" s="84"/>
      <c r="F2" s="84"/>
      <c r="G2" s="84"/>
      <c r="H2" s="84"/>
    </row>
    <row r="3" spans="1:6" ht="26.25" customHeight="1" thickBot="1">
      <c r="A3" s="1" t="s">
        <v>275</v>
      </c>
      <c r="B3" s="2"/>
      <c r="C3" s="2"/>
      <c r="D3" s="359" t="s">
        <v>216</v>
      </c>
      <c r="E3" s="359"/>
      <c r="F3" s="2"/>
    </row>
    <row r="4" spans="1:8" ht="26.25" customHeight="1">
      <c r="A4" s="35"/>
      <c r="B4" s="356" t="s">
        <v>86</v>
      </c>
      <c r="C4" s="357"/>
      <c r="D4" s="357"/>
      <c r="E4" s="358"/>
      <c r="F4" s="36"/>
      <c r="G4" s="36"/>
      <c r="H4" s="37"/>
    </row>
    <row r="5" spans="1:8" ht="26.25" customHeight="1">
      <c r="A5" s="180" t="s">
        <v>220</v>
      </c>
      <c r="B5" s="47"/>
      <c r="C5" s="48"/>
      <c r="D5" s="48"/>
      <c r="E5" s="49"/>
      <c r="F5" s="36"/>
      <c r="G5" s="36"/>
      <c r="H5" s="37"/>
    </row>
    <row r="6" spans="1:8" ht="26.25" customHeight="1">
      <c r="A6" s="50" t="s">
        <v>87</v>
      </c>
      <c r="B6" s="39"/>
      <c r="C6" s="45"/>
      <c r="D6" s="45"/>
      <c r="E6" s="40"/>
      <c r="F6" s="41"/>
      <c r="G6" s="41"/>
      <c r="H6" s="41"/>
    </row>
    <row r="7" spans="1:8" ht="26.25" customHeight="1">
      <c r="A7" s="38" t="s">
        <v>83</v>
      </c>
      <c r="B7" s="39"/>
      <c r="C7" s="45"/>
      <c r="D7" s="45"/>
      <c r="E7" s="40"/>
      <c r="F7" s="41"/>
      <c r="G7" s="41"/>
      <c r="H7" s="41"/>
    </row>
    <row r="8" spans="1:8" ht="26.25" customHeight="1">
      <c r="A8" s="38" t="s">
        <v>84</v>
      </c>
      <c r="B8" s="39"/>
      <c r="C8" s="45"/>
      <c r="D8" s="45"/>
      <c r="E8" s="40"/>
      <c r="F8" s="41"/>
      <c r="G8" s="41"/>
      <c r="H8" s="41"/>
    </row>
    <row r="9" spans="1:8" ht="26.25" customHeight="1">
      <c r="A9" s="50" t="s">
        <v>219</v>
      </c>
      <c r="B9" s="39"/>
      <c r="C9" s="45"/>
      <c r="D9" s="45"/>
      <c r="E9" s="40"/>
      <c r="F9" s="41"/>
      <c r="G9" s="41"/>
      <c r="H9" s="41"/>
    </row>
    <row r="10" spans="1:8" ht="26.25" customHeight="1" thickBot="1">
      <c r="A10" s="42" t="s">
        <v>85</v>
      </c>
      <c r="B10" s="43"/>
      <c r="C10" s="46"/>
      <c r="D10" s="46"/>
      <c r="E10" s="44"/>
      <c r="F10" s="41"/>
      <c r="G10" s="41"/>
      <c r="H10" s="41"/>
    </row>
    <row r="11" spans="1:8" ht="26.25" customHeight="1">
      <c r="A11" s="241" t="s">
        <v>403</v>
      </c>
      <c r="B11" s="41"/>
      <c r="C11" s="41"/>
      <c r="D11" s="41"/>
      <c r="E11" s="41"/>
      <c r="F11" s="41"/>
      <c r="G11" s="41"/>
      <c r="H11" s="41"/>
    </row>
    <row r="12" spans="1:5" ht="26.25" customHeight="1">
      <c r="A12" s="1" t="s">
        <v>404</v>
      </c>
      <c r="B12" s="182"/>
      <c r="C12" s="182"/>
      <c r="D12" s="182"/>
      <c r="E12" s="182"/>
    </row>
    <row r="13" spans="1:5" ht="26.25" customHeight="1">
      <c r="A13" s="183" t="s">
        <v>405</v>
      </c>
      <c r="B13" s="182"/>
      <c r="C13" s="182"/>
      <c r="D13" s="182"/>
      <c r="E13" s="182"/>
    </row>
    <row r="14" spans="1:5" ht="26.25" customHeight="1">
      <c r="A14" s="183" t="s">
        <v>406</v>
      </c>
      <c r="B14" s="182"/>
      <c r="C14" s="182"/>
      <c r="D14" s="182"/>
      <c r="E14" s="182"/>
    </row>
    <row r="15" spans="1:5" ht="26.25" customHeight="1">
      <c r="A15" s="183" t="s">
        <v>407</v>
      </c>
      <c r="B15" s="182"/>
      <c r="C15" s="182"/>
      <c r="D15" s="182"/>
      <c r="E15" s="182"/>
    </row>
    <row r="16" spans="1:5" ht="26.25" customHeight="1">
      <c r="A16" s="183" t="s">
        <v>408</v>
      </c>
      <c r="B16" s="182"/>
      <c r="C16" s="182"/>
      <c r="D16" s="182"/>
      <c r="E16" s="182"/>
    </row>
    <row r="17" spans="1:5" ht="26.25" customHeight="1">
      <c r="A17" s="183" t="s">
        <v>409</v>
      </c>
      <c r="B17" s="182"/>
      <c r="C17" s="182"/>
      <c r="D17" s="182"/>
      <c r="E17" s="182"/>
    </row>
  </sheetData>
  <sheetProtection/>
  <mergeCells count="2">
    <mergeCell ref="B4:E4"/>
    <mergeCell ref="D3:E3"/>
  </mergeCells>
  <printOptions horizontalCentered="1"/>
  <pageMargins left="0.5118110236220472" right="0.2362204724409449" top="0.9448818897637796" bottom="0.7480314960629921" header="0.31496062992125984" footer="0.31496062992125984"/>
  <pageSetup fitToHeight="1" fitToWidth="1" horizontalDpi="600" verticalDpi="600" orientation="portrait" paperSize="9" r:id="rId1"/>
  <headerFooter>
    <oddFooter>&amp;C添付資料　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view="pageBreakPreview" zoomScale="85" zoomScaleNormal="85" zoomScaleSheetLayoutView="85" zoomScalePageLayoutView="0" workbookViewId="0" topLeftCell="A1">
      <selection activeCell="B2" sqref="B2"/>
    </sheetView>
  </sheetViews>
  <sheetFormatPr defaultColWidth="8.875" defaultRowHeight="22.5" customHeight="1"/>
  <cols>
    <col min="1" max="1" width="3.875" style="2" customWidth="1"/>
    <col min="2" max="2" width="8.875" style="2" customWidth="1"/>
    <col min="3" max="3" width="10.00390625" style="2" customWidth="1"/>
    <col min="4" max="4" width="22.625" style="2" customWidth="1"/>
    <col min="5" max="5" width="5.125" style="2" customWidth="1"/>
    <col min="6" max="6" width="15.50390625" style="2" customWidth="1"/>
    <col min="7" max="7" width="4.125" style="1" customWidth="1"/>
    <col min="8" max="9" width="18.00390625" style="2" customWidth="1"/>
    <col min="10" max="10" width="4.75390625" style="2" customWidth="1"/>
    <col min="11" max="11" width="27.75390625" style="2" bestFit="1" customWidth="1"/>
    <col min="12" max="12" width="13.625" style="2" bestFit="1" customWidth="1"/>
    <col min="13" max="16384" width="8.875" style="2" customWidth="1"/>
  </cols>
  <sheetData>
    <row r="1" spans="1:12" ht="19.5" customHeight="1">
      <c r="A1" s="32"/>
      <c r="I1" s="34" t="str">
        <f ca="1">MID(CELL("filename"),SEARCH("[",CELL("filename"))+1,SEARCH("]",CELL("filename"))-SEARCH("[",CELL("filename"))-1)</f>
        <v>【肉用鶏】県名_経営者名_診断年度.xls</v>
      </c>
      <c r="J1" s="34"/>
      <c r="K1" s="34"/>
      <c r="L1" s="34"/>
    </row>
    <row r="2" spans="1:3" ht="19.5" customHeight="1" thickBot="1">
      <c r="A2" s="32" t="s">
        <v>176</v>
      </c>
      <c r="B2" s="1"/>
      <c r="C2" s="1"/>
    </row>
    <row r="3" spans="1:12" ht="40.5" customHeight="1">
      <c r="A3" s="51"/>
      <c r="B3" s="52"/>
      <c r="C3" s="52"/>
      <c r="D3" s="53"/>
      <c r="E3" s="194"/>
      <c r="F3" s="385" t="s">
        <v>80</v>
      </c>
      <c r="G3" s="386"/>
      <c r="H3" s="193" t="s">
        <v>81</v>
      </c>
      <c r="I3" s="26" t="s">
        <v>82</v>
      </c>
      <c r="J3" s="247" t="s">
        <v>296</v>
      </c>
      <c r="K3" s="246" t="s">
        <v>297</v>
      </c>
      <c r="L3" s="249" t="s">
        <v>298</v>
      </c>
    </row>
    <row r="4" spans="1:12" ht="19.5" customHeight="1">
      <c r="A4" s="367" t="s">
        <v>26</v>
      </c>
      <c r="B4" s="388" t="s">
        <v>250</v>
      </c>
      <c r="C4" s="389"/>
      <c r="D4" s="6" t="s">
        <v>251</v>
      </c>
      <c r="E4" s="199"/>
      <c r="F4" s="203"/>
      <c r="G4" s="7" t="s">
        <v>252</v>
      </c>
      <c r="H4" s="27"/>
      <c r="I4" s="28"/>
      <c r="J4" s="243" t="s">
        <v>299</v>
      </c>
      <c r="K4" s="244"/>
      <c r="L4" s="244"/>
    </row>
    <row r="5" spans="1:12" ht="19.5" customHeight="1">
      <c r="A5" s="367"/>
      <c r="B5" s="390"/>
      <c r="C5" s="391"/>
      <c r="D5" s="6" t="s">
        <v>249</v>
      </c>
      <c r="E5" s="199"/>
      <c r="F5" s="202"/>
      <c r="G5" s="204" t="s">
        <v>252</v>
      </c>
      <c r="H5" s="27"/>
      <c r="I5" s="28"/>
      <c r="J5" s="243" t="s">
        <v>300</v>
      </c>
      <c r="K5" s="244"/>
      <c r="L5" s="244"/>
    </row>
    <row r="6" spans="1:12" ht="19.5" customHeight="1">
      <c r="A6" s="367"/>
      <c r="B6" s="360" t="s">
        <v>242</v>
      </c>
      <c r="C6" s="361"/>
      <c r="D6" s="361"/>
      <c r="E6" s="199"/>
      <c r="F6" s="197"/>
      <c r="G6" s="195" t="s">
        <v>243</v>
      </c>
      <c r="H6" s="27"/>
      <c r="I6" s="28"/>
      <c r="J6" s="243" t="s">
        <v>301</v>
      </c>
      <c r="K6" s="244"/>
      <c r="L6" s="244"/>
    </row>
    <row r="7" spans="1:12" ht="19.5" customHeight="1">
      <c r="A7" s="367"/>
      <c r="B7" s="378" t="s">
        <v>244</v>
      </c>
      <c r="C7" s="379"/>
      <c r="D7" s="379"/>
      <c r="E7" s="200"/>
      <c r="F7" s="197"/>
      <c r="G7" s="195" t="s">
        <v>245</v>
      </c>
      <c r="H7" s="27"/>
      <c r="I7" s="28"/>
      <c r="J7" s="243" t="s">
        <v>302</v>
      </c>
      <c r="K7" s="244"/>
      <c r="L7" s="244"/>
    </row>
    <row r="8" spans="1:12" ht="19.5" customHeight="1">
      <c r="A8" s="367"/>
      <c r="B8" s="380" t="s">
        <v>246</v>
      </c>
      <c r="C8" s="381"/>
      <c r="D8" s="69" t="s">
        <v>247</v>
      </c>
      <c r="E8" s="201"/>
      <c r="F8" s="198">
        <f>F4/2000</f>
        <v>0</v>
      </c>
      <c r="G8" s="196" t="s">
        <v>248</v>
      </c>
      <c r="H8" s="27"/>
      <c r="I8" s="28"/>
      <c r="J8" s="248" t="s">
        <v>303</v>
      </c>
      <c r="K8" s="243" t="s">
        <v>304</v>
      </c>
      <c r="L8" s="243" t="s">
        <v>305</v>
      </c>
    </row>
    <row r="9" spans="1:12" ht="19.5" customHeight="1">
      <c r="A9" s="367"/>
      <c r="B9" s="382"/>
      <c r="C9" s="383"/>
      <c r="D9" s="69" t="s">
        <v>249</v>
      </c>
      <c r="E9" s="201"/>
      <c r="F9" s="198">
        <f>F5/2000</f>
        <v>0</v>
      </c>
      <c r="G9" s="196" t="s">
        <v>248</v>
      </c>
      <c r="H9" s="27"/>
      <c r="I9" s="28"/>
      <c r="J9" s="243" t="s">
        <v>306</v>
      </c>
      <c r="K9" s="243" t="s">
        <v>307</v>
      </c>
      <c r="L9" s="243" t="s">
        <v>305</v>
      </c>
    </row>
    <row r="10" spans="1:12" ht="19.5" customHeight="1">
      <c r="A10" s="367"/>
      <c r="B10" s="360" t="s">
        <v>224</v>
      </c>
      <c r="C10" s="361"/>
      <c r="D10" s="361"/>
      <c r="E10" s="7"/>
      <c r="F10" s="242">
        <f>SUM('２　飼養規模'!B6:E6)</f>
        <v>0</v>
      </c>
      <c r="G10" s="7" t="s">
        <v>34</v>
      </c>
      <c r="H10" s="27"/>
      <c r="I10" s="28"/>
      <c r="J10" s="243" t="s">
        <v>308</v>
      </c>
      <c r="K10" s="243" t="s">
        <v>341</v>
      </c>
      <c r="L10" s="243" t="s">
        <v>305</v>
      </c>
    </row>
    <row r="11" spans="1:12" ht="19.5" customHeight="1">
      <c r="A11" s="367"/>
      <c r="B11" s="360" t="s">
        <v>237</v>
      </c>
      <c r="C11" s="361"/>
      <c r="D11" s="361"/>
      <c r="E11" s="7"/>
      <c r="F11" s="6"/>
      <c r="G11" s="7" t="s">
        <v>34</v>
      </c>
      <c r="H11" s="27"/>
      <c r="I11" s="28"/>
      <c r="J11" s="243" t="s">
        <v>309</v>
      </c>
      <c r="K11" s="244"/>
      <c r="L11" s="244"/>
    </row>
    <row r="12" spans="1:12" ht="19.5" customHeight="1">
      <c r="A12" s="367"/>
      <c r="B12" s="360" t="s">
        <v>225</v>
      </c>
      <c r="C12" s="361"/>
      <c r="D12" s="361"/>
      <c r="E12" s="7"/>
      <c r="F12" s="6"/>
      <c r="G12" s="7" t="s">
        <v>34</v>
      </c>
      <c r="H12" s="27"/>
      <c r="I12" s="28"/>
      <c r="J12" s="243" t="s">
        <v>310</v>
      </c>
      <c r="K12" s="244"/>
      <c r="L12" s="244"/>
    </row>
    <row r="13" spans="1:12" ht="19.5" customHeight="1">
      <c r="A13" s="367" t="s">
        <v>0</v>
      </c>
      <c r="B13" s="69" t="s">
        <v>226</v>
      </c>
      <c r="C13" s="206"/>
      <c r="D13" s="205"/>
      <c r="E13" s="201"/>
      <c r="F13" s="69">
        <f>'６　損益計算書'!D32</f>
        <v>0</v>
      </c>
      <c r="G13" s="196" t="s">
        <v>253</v>
      </c>
      <c r="H13" s="27"/>
      <c r="I13" s="28"/>
      <c r="J13" s="243" t="s">
        <v>311</v>
      </c>
      <c r="K13" s="243" t="s">
        <v>373</v>
      </c>
      <c r="L13" s="244"/>
    </row>
    <row r="14" spans="1:12" ht="19.5" customHeight="1">
      <c r="A14" s="367"/>
      <c r="B14" s="69" t="s">
        <v>227</v>
      </c>
      <c r="C14" s="206"/>
      <c r="D14" s="205"/>
      <c r="E14" s="201"/>
      <c r="F14" s="69" t="e">
        <f>F13/(F12/100)</f>
        <v>#DIV/0!</v>
      </c>
      <c r="G14" s="196" t="s">
        <v>254</v>
      </c>
      <c r="H14" s="27"/>
      <c r="I14" s="28"/>
      <c r="J14" s="243" t="s">
        <v>312</v>
      </c>
      <c r="K14" s="243" t="s">
        <v>374</v>
      </c>
      <c r="L14" s="243" t="s">
        <v>305</v>
      </c>
    </row>
    <row r="15" spans="1:12" ht="19.5" customHeight="1">
      <c r="A15" s="367"/>
      <c r="B15" s="69" t="s">
        <v>255</v>
      </c>
      <c r="C15" s="206"/>
      <c r="D15" s="205"/>
      <c r="E15" s="201"/>
      <c r="F15" s="69" t="e">
        <f>'６　損益計算書'!D32/'６　損益計算書'!D7*100</f>
        <v>#DIV/0!</v>
      </c>
      <c r="G15" s="196" t="s">
        <v>36</v>
      </c>
      <c r="H15" s="27"/>
      <c r="I15" s="28"/>
      <c r="J15" s="248" t="s">
        <v>313</v>
      </c>
      <c r="K15" s="243" t="s">
        <v>375</v>
      </c>
      <c r="L15" s="244"/>
    </row>
    <row r="16" spans="1:12" ht="19.5" customHeight="1">
      <c r="A16" s="367"/>
      <c r="B16" s="368" t="s">
        <v>256</v>
      </c>
      <c r="C16" s="369"/>
      <c r="D16" s="69" t="s">
        <v>257</v>
      </c>
      <c r="E16" s="201"/>
      <c r="F16" s="69" t="e">
        <f>'６　損益計算書'!D7/(F12/100)</f>
        <v>#DIV/0!</v>
      </c>
      <c r="G16" s="196" t="s">
        <v>254</v>
      </c>
      <c r="H16" s="27"/>
      <c r="I16" s="28"/>
      <c r="J16" s="243" t="s">
        <v>314</v>
      </c>
      <c r="K16" s="243" t="s">
        <v>382</v>
      </c>
      <c r="L16" s="244"/>
    </row>
    <row r="17" spans="1:12" ht="19.5" customHeight="1">
      <c r="A17" s="367"/>
      <c r="B17" s="370"/>
      <c r="C17" s="371"/>
      <c r="D17" s="69" t="s">
        <v>228</v>
      </c>
      <c r="E17" s="201"/>
      <c r="F17" s="69" t="e">
        <f>'６　損益計算書'!D4/(F12/100)</f>
        <v>#DIV/0!</v>
      </c>
      <c r="G17" s="196" t="s">
        <v>254</v>
      </c>
      <c r="H17" s="27"/>
      <c r="I17" s="28"/>
      <c r="J17" s="243" t="s">
        <v>315</v>
      </c>
      <c r="K17" s="243" t="s">
        <v>376</v>
      </c>
      <c r="L17" s="244"/>
    </row>
    <row r="18" spans="1:12" ht="19.5" customHeight="1">
      <c r="A18" s="367"/>
      <c r="B18" s="370"/>
      <c r="C18" s="371"/>
      <c r="D18" s="69" t="s">
        <v>97</v>
      </c>
      <c r="E18" s="201"/>
      <c r="F18" s="69" t="e">
        <f>'５　当期生産費用'!E19/(F12/100)</f>
        <v>#DIV/0!</v>
      </c>
      <c r="G18" s="196" t="s">
        <v>254</v>
      </c>
      <c r="H18" s="27"/>
      <c r="I18" s="28"/>
      <c r="J18" s="243" t="s">
        <v>316</v>
      </c>
      <c r="K18" s="243" t="s">
        <v>377</v>
      </c>
      <c r="L18" s="244"/>
    </row>
    <row r="19" spans="1:12" ht="19.5" customHeight="1">
      <c r="A19" s="367"/>
      <c r="B19" s="370"/>
      <c r="C19" s="371"/>
      <c r="D19" s="69" t="s">
        <v>258</v>
      </c>
      <c r="E19" s="201"/>
      <c r="F19" s="69" t="e">
        <f>'５　当期生産費用'!E4/(F12/100)</f>
        <v>#DIV/0!</v>
      </c>
      <c r="G19" s="196" t="s">
        <v>254</v>
      </c>
      <c r="H19" s="27"/>
      <c r="I19" s="28"/>
      <c r="J19" s="243" t="s">
        <v>317</v>
      </c>
      <c r="K19" s="243" t="s">
        <v>378</v>
      </c>
      <c r="L19" s="244"/>
    </row>
    <row r="20" spans="1:12" ht="19.5" customHeight="1">
      <c r="A20" s="367"/>
      <c r="B20" s="370"/>
      <c r="C20" s="371"/>
      <c r="D20" s="69" t="s">
        <v>259</v>
      </c>
      <c r="E20" s="201"/>
      <c r="F20" s="69" t="e">
        <f>'５　当期生産費用'!E5/(F12/100)</f>
        <v>#DIV/0!</v>
      </c>
      <c r="G20" s="196" t="s">
        <v>254</v>
      </c>
      <c r="H20" s="27"/>
      <c r="I20" s="28"/>
      <c r="J20" s="243" t="s">
        <v>318</v>
      </c>
      <c r="K20" s="243" t="s">
        <v>379</v>
      </c>
      <c r="L20" s="244"/>
    </row>
    <row r="21" spans="1:12" ht="19.5" customHeight="1">
      <c r="A21" s="367"/>
      <c r="B21" s="370"/>
      <c r="C21" s="371"/>
      <c r="D21" s="69" t="s">
        <v>260</v>
      </c>
      <c r="E21" s="201"/>
      <c r="F21" s="69" t="e">
        <f>'５　当期生産費用'!E8/(F12/100)</f>
        <v>#DIV/0!</v>
      </c>
      <c r="G21" s="196" t="s">
        <v>254</v>
      </c>
      <c r="H21" s="27"/>
      <c r="I21" s="28"/>
      <c r="J21" s="243" t="s">
        <v>319</v>
      </c>
      <c r="K21" s="243" t="s">
        <v>380</v>
      </c>
      <c r="L21" s="244"/>
    </row>
    <row r="22" spans="1:12" ht="19.5" customHeight="1">
      <c r="A22" s="367"/>
      <c r="B22" s="372"/>
      <c r="C22" s="373"/>
      <c r="D22" s="69" t="s">
        <v>261</v>
      </c>
      <c r="E22" s="201"/>
      <c r="F22" s="69" t="e">
        <f>'５　当期生産費用'!E14/(F12/100)</f>
        <v>#DIV/0!</v>
      </c>
      <c r="G22" s="196" t="s">
        <v>254</v>
      </c>
      <c r="H22" s="27"/>
      <c r="I22" s="28"/>
      <c r="J22" s="248" t="s">
        <v>320</v>
      </c>
      <c r="K22" s="243" t="s">
        <v>381</v>
      </c>
      <c r="L22" s="244"/>
    </row>
    <row r="23" spans="1:12" ht="19.5" customHeight="1">
      <c r="A23" s="374" t="s">
        <v>1</v>
      </c>
      <c r="B23" s="362" t="s">
        <v>64</v>
      </c>
      <c r="C23" s="363"/>
      <c r="D23" s="363"/>
      <c r="E23" s="270"/>
      <c r="F23" s="69" t="e">
        <f>365/(F24+F25)</f>
        <v>#DIV/0!</v>
      </c>
      <c r="G23" s="269" t="s">
        <v>38</v>
      </c>
      <c r="H23" s="27"/>
      <c r="I23" s="28"/>
      <c r="J23" s="243" t="s">
        <v>321</v>
      </c>
      <c r="K23" s="243" t="s">
        <v>395</v>
      </c>
      <c r="L23" s="243" t="s">
        <v>305</v>
      </c>
    </row>
    <row r="24" spans="1:12" ht="19.5" customHeight="1">
      <c r="A24" s="374"/>
      <c r="B24" s="360" t="s">
        <v>28</v>
      </c>
      <c r="C24" s="361"/>
      <c r="D24" s="361"/>
      <c r="E24" s="8"/>
      <c r="F24" s="6"/>
      <c r="G24" s="7" t="s">
        <v>39</v>
      </c>
      <c r="H24" s="27"/>
      <c r="I24" s="28"/>
      <c r="J24" s="243" t="s">
        <v>322</v>
      </c>
      <c r="K24" s="243"/>
      <c r="L24" s="244"/>
    </row>
    <row r="25" spans="1:12" ht="19.5" customHeight="1">
      <c r="A25" s="374"/>
      <c r="B25" s="360" t="s">
        <v>388</v>
      </c>
      <c r="C25" s="361"/>
      <c r="D25" s="361"/>
      <c r="E25" s="375"/>
      <c r="F25" s="6"/>
      <c r="G25" s="7" t="s">
        <v>245</v>
      </c>
      <c r="H25" s="27"/>
      <c r="I25" s="28"/>
      <c r="J25" s="243" t="s">
        <v>323</v>
      </c>
      <c r="K25" s="243"/>
      <c r="L25" s="244"/>
    </row>
    <row r="26" spans="1:12" ht="19.5" customHeight="1">
      <c r="A26" s="374"/>
      <c r="B26" s="360" t="s">
        <v>229</v>
      </c>
      <c r="C26" s="361"/>
      <c r="D26" s="361"/>
      <c r="E26" s="7"/>
      <c r="F26" s="6"/>
      <c r="G26" s="7" t="s">
        <v>383</v>
      </c>
      <c r="H26" s="27"/>
      <c r="I26" s="28"/>
      <c r="J26" s="243" t="s">
        <v>324</v>
      </c>
      <c r="K26" s="244"/>
      <c r="L26" s="244"/>
    </row>
    <row r="27" spans="1:12" ht="19.5" customHeight="1">
      <c r="A27" s="374"/>
      <c r="B27" s="360" t="s">
        <v>29</v>
      </c>
      <c r="C27" s="361"/>
      <c r="D27" s="361"/>
      <c r="E27" s="7"/>
      <c r="F27" s="6"/>
      <c r="G27" s="7" t="s">
        <v>40</v>
      </c>
      <c r="H27" s="27"/>
      <c r="I27" s="28"/>
      <c r="J27" s="243" t="s">
        <v>325</v>
      </c>
      <c r="K27" s="244"/>
      <c r="L27" s="243" t="s">
        <v>305</v>
      </c>
    </row>
    <row r="28" spans="1:12" ht="19.5" customHeight="1">
      <c r="A28" s="374"/>
      <c r="B28" s="360" t="s">
        <v>30</v>
      </c>
      <c r="C28" s="361"/>
      <c r="D28" s="361"/>
      <c r="E28" s="7"/>
      <c r="F28" s="6"/>
      <c r="G28" s="7"/>
      <c r="H28" s="27"/>
      <c r="I28" s="28"/>
      <c r="J28" s="243" t="s">
        <v>326</v>
      </c>
      <c r="K28" s="244"/>
      <c r="L28" s="243" t="s">
        <v>333</v>
      </c>
    </row>
    <row r="29" spans="1:12" ht="19.5" customHeight="1">
      <c r="A29" s="374"/>
      <c r="B29" s="362" t="s">
        <v>389</v>
      </c>
      <c r="C29" s="376"/>
      <c r="D29" s="376"/>
      <c r="E29" s="377"/>
      <c r="F29" s="69" t="e">
        <f>(F26/100*F27)/(F24*F28)*100</f>
        <v>#DIV/0!</v>
      </c>
      <c r="G29" s="269"/>
      <c r="H29" s="27"/>
      <c r="I29" s="28"/>
      <c r="J29" s="248" t="s">
        <v>327</v>
      </c>
      <c r="K29" s="244" t="s">
        <v>396</v>
      </c>
      <c r="L29" s="243" t="s">
        <v>305</v>
      </c>
    </row>
    <row r="30" spans="1:12" ht="19.5" customHeight="1">
      <c r="A30" s="374"/>
      <c r="B30" s="360" t="s">
        <v>31</v>
      </c>
      <c r="C30" s="361"/>
      <c r="D30" s="361"/>
      <c r="E30" s="7"/>
      <c r="F30" s="6"/>
      <c r="G30" s="7" t="s">
        <v>37</v>
      </c>
      <c r="H30" s="27"/>
      <c r="I30" s="28"/>
      <c r="J30" s="243" t="s">
        <v>328</v>
      </c>
      <c r="K30" s="244"/>
      <c r="L30" s="244"/>
    </row>
    <row r="31" spans="1:12" ht="19.5" customHeight="1">
      <c r="A31" s="374"/>
      <c r="B31" s="360" t="s">
        <v>25</v>
      </c>
      <c r="C31" s="361"/>
      <c r="D31" s="361"/>
      <c r="E31" s="7"/>
      <c r="F31" s="6"/>
      <c r="G31" s="7" t="s">
        <v>34</v>
      </c>
      <c r="H31" s="27"/>
      <c r="I31" s="28"/>
      <c r="J31" s="243" t="s">
        <v>329</v>
      </c>
      <c r="K31" s="244"/>
      <c r="L31" s="244"/>
    </row>
    <row r="32" spans="1:12" ht="19.5" customHeight="1">
      <c r="A32" s="374"/>
      <c r="B32" s="69" t="s">
        <v>230</v>
      </c>
      <c r="C32" s="206"/>
      <c r="D32" s="205"/>
      <c r="E32" s="201"/>
      <c r="F32" s="69" t="e">
        <f>(F4+F5)/F12*100</f>
        <v>#DIV/0!</v>
      </c>
      <c r="G32" s="196" t="s">
        <v>252</v>
      </c>
      <c r="H32" s="27"/>
      <c r="I32" s="28"/>
      <c r="J32" s="243" t="s">
        <v>330</v>
      </c>
      <c r="K32" s="244" t="s">
        <v>384</v>
      </c>
      <c r="L32" s="1"/>
    </row>
    <row r="33" spans="1:12" ht="19.5" customHeight="1">
      <c r="A33" s="374" t="s">
        <v>2</v>
      </c>
      <c r="B33" s="360" t="s">
        <v>32</v>
      </c>
      <c r="C33" s="361"/>
      <c r="D33" s="361"/>
      <c r="E33" s="7"/>
      <c r="F33" s="6"/>
      <c r="G33" s="7" t="s">
        <v>41</v>
      </c>
      <c r="H33" s="27"/>
      <c r="I33" s="28"/>
      <c r="J33" s="248" t="s">
        <v>331</v>
      </c>
      <c r="K33" s="244"/>
      <c r="L33" s="244"/>
    </row>
    <row r="34" spans="1:12" ht="19.5" customHeight="1">
      <c r="A34" s="374"/>
      <c r="B34" s="394" t="s">
        <v>262</v>
      </c>
      <c r="C34" s="395"/>
      <c r="D34" s="395"/>
      <c r="E34" s="397"/>
      <c r="F34" s="69" t="e">
        <f>F33/F10*100</f>
        <v>#DIV/0!</v>
      </c>
      <c r="G34" s="196" t="s">
        <v>254</v>
      </c>
      <c r="H34" s="27"/>
      <c r="I34" s="28"/>
      <c r="J34" s="243" t="s">
        <v>332</v>
      </c>
      <c r="K34" s="244" t="s">
        <v>397</v>
      </c>
      <c r="L34" s="244"/>
    </row>
    <row r="35" spans="1:12" ht="19.5" customHeight="1" thickBot="1">
      <c r="A35" s="387"/>
      <c r="B35" s="392" t="s">
        <v>33</v>
      </c>
      <c r="C35" s="393"/>
      <c r="D35" s="393"/>
      <c r="E35" s="54"/>
      <c r="F35" s="55"/>
      <c r="G35" s="54" t="s">
        <v>35</v>
      </c>
      <c r="H35" s="29"/>
      <c r="I35" s="30"/>
      <c r="J35" s="243" t="s">
        <v>334</v>
      </c>
      <c r="K35" s="244"/>
      <c r="L35" s="244"/>
    </row>
    <row r="36" spans="10:12" ht="22.5" customHeight="1" thickBot="1">
      <c r="J36" s="243"/>
      <c r="K36" s="244"/>
      <c r="L36" s="244"/>
    </row>
    <row r="37" spans="1:12" ht="22.5" customHeight="1">
      <c r="A37" s="364" t="s">
        <v>263</v>
      </c>
      <c r="B37" s="208" t="s">
        <v>264</v>
      </c>
      <c r="C37" s="209"/>
      <c r="D37" s="209"/>
      <c r="E37" s="209"/>
      <c r="F37" s="210" t="e">
        <f>'６　損益計算書'!D31/'６　損益計算書'!D7*100</f>
        <v>#DIV/0!</v>
      </c>
      <c r="G37" s="211" t="s">
        <v>36</v>
      </c>
      <c r="H37" s="212"/>
      <c r="I37" s="213"/>
      <c r="J37" s="248" t="s">
        <v>335</v>
      </c>
      <c r="K37" s="243" t="s">
        <v>375</v>
      </c>
      <c r="L37" s="244" t="s">
        <v>305</v>
      </c>
    </row>
    <row r="38" spans="1:12" ht="22.5" customHeight="1">
      <c r="A38" s="365"/>
      <c r="B38" s="394" t="s">
        <v>387</v>
      </c>
      <c r="C38" s="395"/>
      <c r="D38" s="395"/>
      <c r="E38" s="396"/>
      <c r="F38" s="214" t="e">
        <f>(F4+F5)/F12*100</f>
        <v>#DIV/0!</v>
      </c>
      <c r="G38" s="196" t="s">
        <v>265</v>
      </c>
      <c r="H38" s="215"/>
      <c r="I38" s="216"/>
      <c r="J38" s="248" t="s">
        <v>336</v>
      </c>
      <c r="K38" s="243" t="s">
        <v>340</v>
      </c>
      <c r="L38" s="1"/>
    </row>
    <row r="39" spans="1:12" ht="22.5" customHeight="1">
      <c r="A39" s="365"/>
      <c r="B39" s="69" t="s">
        <v>266</v>
      </c>
      <c r="C39" s="205"/>
      <c r="D39" s="205"/>
      <c r="E39" s="205"/>
      <c r="F39" s="217" t="e">
        <f>'３　経営実績'!F34/'３　経営実績'!F8</f>
        <v>#DIV/0!</v>
      </c>
      <c r="G39" s="218" t="s">
        <v>254</v>
      </c>
      <c r="H39" s="215"/>
      <c r="I39" s="216"/>
      <c r="J39" s="248" t="s">
        <v>337</v>
      </c>
      <c r="K39" s="243" t="s">
        <v>385</v>
      </c>
      <c r="L39" s="1"/>
    </row>
    <row r="40" spans="1:12" ht="22.5" customHeight="1">
      <c r="A40" s="365"/>
      <c r="B40" s="69" t="s">
        <v>267</v>
      </c>
      <c r="C40" s="205"/>
      <c r="D40" s="205"/>
      <c r="E40" s="205"/>
      <c r="F40" s="219">
        <f>'６　損益計算書'!D31+'６　損益計算書'!D18+'５　当期生産費用'!E8</f>
        <v>0</v>
      </c>
      <c r="G40" s="218" t="s">
        <v>254</v>
      </c>
      <c r="H40" s="215"/>
      <c r="I40" s="216"/>
      <c r="J40" s="248" t="s">
        <v>338</v>
      </c>
      <c r="K40" s="245" t="s">
        <v>386</v>
      </c>
      <c r="L40" s="1"/>
    </row>
    <row r="41" spans="1:12" ht="22.5" customHeight="1">
      <c r="A41" s="365"/>
      <c r="B41" s="69" t="s">
        <v>268</v>
      </c>
      <c r="C41" s="205"/>
      <c r="D41" s="205"/>
      <c r="E41" s="205"/>
      <c r="F41" s="217" t="e">
        <f>F40/(F8+F9)</f>
        <v>#DIV/0!</v>
      </c>
      <c r="G41" s="218" t="s">
        <v>254</v>
      </c>
      <c r="H41" s="215"/>
      <c r="I41" s="216"/>
      <c r="J41" s="248" t="s">
        <v>339</v>
      </c>
      <c r="K41" s="243" t="s">
        <v>392</v>
      </c>
      <c r="L41" s="1"/>
    </row>
    <row r="42" spans="1:12" ht="22.5" customHeight="1">
      <c r="A42" s="365"/>
      <c r="B42" s="69" t="s">
        <v>269</v>
      </c>
      <c r="C42" s="205"/>
      <c r="D42" s="205"/>
      <c r="E42" s="205"/>
      <c r="F42" s="217" t="e">
        <f>F40/F8</f>
        <v>#DIV/0!</v>
      </c>
      <c r="G42" s="218" t="s">
        <v>254</v>
      </c>
      <c r="H42" s="215"/>
      <c r="I42" s="216"/>
      <c r="J42" s="248" t="s">
        <v>390</v>
      </c>
      <c r="K42" s="243" t="s">
        <v>393</v>
      </c>
      <c r="L42" s="1"/>
    </row>
    <row r="43" spans="1:12" ht="22.5" customHeight="1" thickBot="1">
      <c r="A43" s="366"/>
      <c r="B43" s="77" t="s">
        <v>270</v>
      </c>
      <c r="C43" s="78"/>
      <c r="D43" s="78"/>
      <c r="E43" s="78"/>
      <c r="F43" s="220" t="e">
        <f>F40/(F4+F5)</f>
        <v>#DIV/0!</v>
      </c>
      <c r="G43" s="221" t="s">
        <v>254</v>
      </c>
      <c r="H43" s="222"/>
      <c r="I43" s="223"/>
      <c r="J43" s="248" t="s">
        <v>391</v>
      </c>
      <c r="K43" s="243" t="s">
        <v>394</v>
      </c>
      <c r="L43" s="1"/>
    </row>
    <row r="44" spans="1:9" ht="22.5" customHeight="1">
      <c r="A44" s="384" t="s">
        <v>180</v>
      </c>
      <c r="B44" s="384"/>
      <c r="C44" s="384"/>
      <c r="D44" s="384"/>
      <c r="E44" s="384"/>
      <c r="F44" s="384"/>
      <c r="G44" s="384"/>
      <c r="H44" s="384"/>
      <c r="I44" s="384"/>
    </row>
    <row r="45" ht="22.5" customHeight="1">
      <c r="J45" s="2" t="s">
        <v>398</v>
      </c>
    </row>
    <row r="46" spans="1:10" ht="22.5" customHeight="1">
      <c r="A46" s="1" t="s">
        <v>271</v>
      </c>
      <c r="J46" s="2" t="s">
        <v>399</v>
      </c>
    </row>
    <row r="47" spans="1:10" ht="22.5" customHeight="1">
      <c r="A47" s="1" t="s">
        <v>272</v>
      </c>
      <c r="J47" s="2" t="s">
        <v>400</v>
      </c>
    </row>
    <row r="48" spans="1:10" ht="22.5" customHeight="1">
      <c r="A48" s="1" t="s">
        <v>273</v>
      </c>
      <c r="J48" s="2" t="s">
        <v>401</v>
      </c>
    </row>
    <row r="49" spans="1:10" ht="22.5" customHeight="1">
      <c r="A49" s="1" t="s">
        <v>274</v>
      </c>
      <c r="J49" s="2" t="s">
        <v>402</v>
      </c>
    </row>
  </sheetData>
  <sheetProtection/>
  <mergeCells count="28">
    <mergeCell ref="A44:I44"/>
    <mergeCell ref="F3:G3"/>
    <mergeCell ref="B33:D33"/>
    <mergeCell ref="A33:A35"/>
    <mergeCell ref="B4:C5"/>
    <mergeCell ref="A4:A12"/>
    <mergeCell ref="B12:D12"/>
    <mergeCell ref="B35:D35"/>
    <mergeCell ref="B38:E38"/>
    <mergeCell ref="B34:E34"/>
    <mergeCell ref="B28:D28"/>
    <mergeCell ref="B30:D30"/>
    <mergeCell ref="B25:E25"/>
    <mergeCell ref="B29:E29"/>
    <mergeCell ref="B6:D6"/>
    <mergeCell ref="B7:D7"/>
    <mergeCell ref="B8:C9"/>
    <mergeCell ref="B10:D10"/>
    <mergeCell ref="B31:D31"/>
    <mergeCell ref="B23:D23"/>
    <mergeCell ref="A37:A43"/>
    <mergeCell ref="B11:D11"/>
    <mergeCell ref="A13:A22"/>
    <mergeCell ref="B16:C22"/>
    <mergeCell ref="A23:A32"/>
    <mergeCell ref="B24:D24"/>
    <mergeCell ref="B26:D26"/>
    <mergeCell ref="B27:D27"/>
  </mergeCells>
  <printOptions horizontalCentered="1"/>
  <pageMargins left="0.5905511811023623" right="0.2362204724409449" top="0.787401574803149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&amp;R※緑色のセルは自動計算となっておりますので、入力しないでください</oddHeader>
    <oddFooter>&amp;C添付資料　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Normal="75" zoomScaleSheetLayoutView="100" zoomScalePageLayoutView="0" workbookViewId="0" topLeftCell="A1">
      <pane xSplit="5" ySplit="1" topLeftCell="F2" activePane="bottomRight" state="frozen"/>
      <selection pane="topLeft" activeCell="E2" sqref="E2"/>
      <selection pane="topRight" activeCell="E2" sqref="E2"/>
      <selection pane="bottomLeft" activeCell="E2" sqref="E2"/>
      <selection pane="bottomRight" activeCell="B1" sqref="B1"/>
    </sheetView>
  </sheetViews>
  <sheetFormatPr defaultColWidth="11.00390625" defaultRowHeight="13.5"/>
  <cols>
    <col min="1" max="1" width="4.125" style="15" customWidth="1"/>
    <col min="2" max="2" width="5.50390625" style="15" customWidth="1"/>
    <col min="3" max="3" width="12.875" style="15" customWidth="1"/>
    <col min="4" max="4" width="16.125" style="15" customWidth="1"/>
    <col min="5" max="5" width="2.00390625" style="15" customWidth="1"/>
    <col min="6" max="6" width="17.125" style="15" customWidth="1"/>
    <col min="7" max="7" width="34.625" style="15" customWidth="1"/>
    <col min="8" max="8" width="6.00390625" style="15" customWidth="1"/>
    <col min="9" max="9" width="20.125" style="15" bestFit="1" customWidth="1"/>
    <col min="10" max="16384" width="11.00390625" style="15" customWidth="1"/>
  </cols>
  <sheetData>
    <row r="1" spans="1:7" ht="33" customHeight="1">
      <c r="A1" s="14"/>
      <c r="F1" s="16"/>
      <c r="G1" s="34" t="str">
        <f ca="1">MID(CELL("filename"),SEARCH("[",CELL("filename"))+1,SEARCH("]",CELL("filename"))-SEARCH("[",CELL("filename"))-1)</f>
        <v>【肉用鶏】県名_経営者名_診断年度.xls</v>
      </c>
    </row>
    <row r="2" spans="1:6" ht="33" customHeight="1" thickBot="1">
      <c r="A2" s="14" t="s">
        <v>177</v>
      </c>
      <c r="F2" s="16"/>
    </row>
    <row r="3" spans="1:9" ht="22.5" customHeight="1">
      <c r="A3" s="398" t="s">
        <v>69</v>
      </c>
      <c r="B3" s="399"/>
      <c r="C3" s="399"/>
      <c r="D3" s="399"/>
      <c r="E3" s="400"/>
      <c r="F3" s="56" t="s">
        <v>88</v>
      </c>
      <c r="G3" s="31" t="s">
        <v>70</v>
      </c>
      <c r="H3" s="254" t="s">
        <v>296</v>
      </c>
      <c r="I3" s="253" t="s">
        <v>297</v>
      </c>
    </row>
    <row r="4" spans="1:9" ht="22.5" customHeight="1">
      <c r="A4" s="401" t="s">
        <v>79</v>
      </c>
      <c r="B4" s="17" t="s">
        <v>231</v>
      </c>
      <c r="C4" s="18"/>
      <c r="D4" s="18"/>
      <c r="E4" s="19"/>
      <c r="F4" s="57"/>
      <c r="G4" s="20"/>
      <c r="H4" s="252" t="s">
        <v>299</v>
      </c>
      <c r="I4" s="251"/>
    </row>
    <row r="5" spans="1:9" ht="22.5" customHeight="1">
      <c r="A5" s="402"/>
      <c r="B5" s="17" t="s">
        <v>71</v>
      </c>
      <c r="C5" s="18"/>
      <c r="D5" s="21"/>
      <c r="E5" s="22"/>
      <c r="F5" s="57"/>
      <c r="G5" s="20"/>
      <c r="H5" s="252" t="s">
        <v>300</v>
      </c>
      <c r="I5" s="251"/>
    </row>
    <row r="6" spans="1:9" ht="22.5" customHeight="1">
      <c r="A6" s="402"/>
      <c r="B6" s="17" t="s">
        <v>72</v>
      </c>
      <c r="C6" s="18"/>
      <c r="D6" s="21"/>
      <c r="E6" s="22"/>
      <c r="F6" s="57"/>
      <c r="G6" s="20"/>
      <c r="H6" s="252" t="s">
        <v>301</v>
      </c>
      <c r="I6" s="251"/>
    </row>
    <row r="7" spans="1:9" ht="22.5" customHeight="1">
      <c r="A7" s="402"/>
      <c r="B7" s="17" t="s">
        <v>73</v>
      </c>
      <c r="C7" s="18"/>
      <c r="D7" s="21"/>
      <c r="E7" s="22"/>
      <c r="F7" s="57"/>
      <c r="G7" s="20"/>
      <c r="H7" s="252" t="s">
        <v>302</v>
      </c>
      <c r="I7" s="251"/>
    </row>
    <row r="8" spans="1:9" ht="22.5" customHeight="1">
      <c r="A8" s="402"/>
      <c r="B8" s="17" t="s">
        <v>74</v>
      </c>
      <c r="C8" s="18"/>
      <c r="D8" s="21"/>
      <c r="E8" s="22"/>
      <c r="F8" s="57"/>
      <c r="G8" s="59"/>
      <c r="H8" s="255" t="s">
        <v>303</v>
      </c>
      <c r="I8" s="251"/>
    </row>
    <row r="9" spans="1:9" ht="22.5" customHeight="1">
      <c r="A9" s="402"/>
      <c r="B9" s="17"/>
      <c r="C9" s="18"/>
      <c r="D9" s="21"/>
      <c r="E9" s="22"/>
      <c r="F9" s="57"/>
      <c r="G9" s="20"/>
      <c r="H9" s="252" t="s">
        <v>306</v>
      </c>
      <c r="I9" s="251"/>
    </row>
    <row r="10" spans="1:9" ht="22.5" customHeight="1">
      <c r="A10" s="403"/>
      <c r="B10" s="404" t="s">
        <v>75</v>
      </c>
      <c r="C10" s="405"/>
      <c r="D10" s="405"/>
      <c r="E10" s="406"/>
      <c r="F10" s="440">
        <f>SUM(F4:F9)</f>
        <v>0</v>
      </c>
      <c r="G10" s="20"/>
      <c r="H10" s="252" t="s">
        <v>308</v>
      </c>
      <c r="I10" s="252" t="s">
        <v>342</v>
      </c>
    </row>
    <row r="11" spans="1:8" ht="22.5" customHeight="1">
      <c r="A11" s="407" t="s">
        <v>76</v>
      </c>
      <c r="B11" s="23" t="s">
        <v>93</v>
      </c>
      <c r="C11" s="21"/>
      <c r="D11" s="21"/>
      <c r="E11" s="22"/>
      <c r="F11" s="58"/>
      <c r="G11" s="24"/>
      <c r="H11" s="252" t="s">
        <v>309</v>
      </c>
    </row>
    <row r="12" spans="1:9" ht="22.5" customHeight="1">
      <c r="A12" s="408"/>
      <c r="B12" s="23"/>
      <c r="C12" s="21"/>
      <c r="D12" s="21"/>
      <c r="E12" s="22"/>
      <c r="F12" s="58"/>
      <c r="G12" s="24"/>
      <c r="H12" s="252" t="s">
        <v>310</v>
      </c>
      <c r="I12" s="251"/>
    </row>
    <row r="13" spans="1:9" ht="22.5" customHeight="1">
      <c r="A13" s="408"/>
      <c r="B13" s="23" t="s">
        <v>77</v>
      </c>
      <c r="C13" s="21"/>
      <c r="D13" s="21"/>
      <c r="E13" s="22"/>
      <c r="F13" s="58"/>
      <c r="G13" s="24"/>
      <c r="H13" s="252" t="s">
        <v>311</v>
      </c>
      <c r="I13" s="251"/>
    </row>
    <row r="14" spans="1:9" ht="22.5" customHeight="1">
      <c r="A14" s="408"/>
      <c r="B14" s="23" t="s">
        <v>78</v>
      </c>
      <c r="C14" s="21"/>
      <c r="D14" s="21"/>
      <c r="E14" s="22"/>
      <c r="F14" s="58"/>
      <c r="G14" s="24"/>
      <c r="H14" s="252" t="s">
        <v>312</v>
      </c>
      <c r="I14" s="251"/>
    </row>
    <row r="15" spans="1:9" ht="22.5" customHeight="1">
      <c r="A15" s="409"/>
      <c r="B15" s="404" t="s">
        <v>75</v>
      </c>
      <c r="C15" s="405"/>
      <c r="D15" s="405"/>
      <c r="E15" s="406"/>
      <c r="F15" s="441">
        <f>SUM(F11:F14)</f>
        <v>0</v>
      </c>
      <c r="G15" s="24"/>
      <c r="H15" s="255" t="s">
        <v>313</v>
      </c>
      <c r="I15" s="252" t="s">
        <v>343</v>
      </c>
    </row>
    <row r="16" spans="1:9" ht="22.5" customHeight="1" thickBot="1">
      <c r="A16" s="410" t="s">
        <v>75</v>
      </c>
      <c r="B16" s="411"/>
      <c r="C16" s="411"/>
      <c r="D16" s="411"/>
      <c r="E16" s="412"/>
      <c r="F16" s="442">
        <f>F10+F15</f>
        <v>0</v>
      </c>
      <c r="G16" s="25"/>
      <c r="H16" s="252" t="s">
        <v>314</v>
      </c>
      <c r="I16" s="15" t="s">
        <v>344</v>
      </c>
    </row>
    <row r="17" spans="8:9" ht="14.25">
      <c r="H17" s="252"/>
      <c r="I17" s="251"/>
    </row>
  </sheetData>
  <sheetProtection formatCells="0"/>
  <mergeCells count="6">
    <mergeCell ref="A3:E3"/>
    <mergeCell ref="A4:A10"/>
    <mergeCell ref="B10:E10"/>
    <mergeCell ref="A11:A15"/>
    <mergeCell ref="B15:E15"/>
    <mergeCell ref="A16:E16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79" r:id="rId1"/>
  <headerFooter alignWithMargins="0">
    <oddHeader>&amp;R
</oddHeader>
    <oddFooter>&amp;C添付資料　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workbookViewId="0" topLeftCell="A1">
      <selection activeCell="C1" sqref="C1"/>
    </sheetView>
  </sheetViews>
  <sheetFormatPr defaultColWidth="8.875" defaultRowHeight="22.5" customHeight="1"/>
  <cols>
    <col min="1" max="1" width="3.625" style="2" customWidth="1"/>
    <col min="2" max="2" width="6.50390625" style="2" customWidth="1"/>
    <col min="3" max="3" width="23.625" style="2" customWidth="1"/>
    <col min="4" max="4" width="4.00390625" style="2" customWidth="1"/>
    <col min="5" max="5" width="20.125" style="2" customWidth="1"/>
    <col min="6" max="6" width="19.625" style="2" customWidth="1"/>
    <col min="7" max="7" width="26.625" style="2" bestFit="1" customWidth="1"/>
    <col min="8" max="8" width="5.875" style="2" bestFit="1" customWidth="1"/>
    <col min="9" max="9" width="34.50390625" style="2" bestFit="1" customWidth="1"/>
    <col min="10" max="16384" width="8.875" style="2" customWidth="1"/>
  </cols>
  <sheetData>
    <row r="1" spans="1:7" ht="18.75" customHeight="1">
      <c r="A1" s="62"/>
      <c r="G1" s="34" t="str">
        <f ca="1">MID(CELL("filename"),SEARCH("[",CELL("filename"))+1,SEARCH("]",CELL("filename"))-SEARCH("[",CELL("filename"))-1)</f>
        <v>【肉用鶏】県名_経営者名_診断年度.xls</v>
      </c>
    </row>
    <row r="2" spans="1:6" ht="28.5" customHeight="1" thickBot="1">
      <c r="A2" s="62" t="s">
        <v>179</v>
      </c>
      <c r="B2" s="13"/>
      <c r="C2" s="13"/>
      <c r="D2" s="13"/>
      <c r="F2" s="13"/>
    </row>
    <row r="3" spans="1:9" s="3" customFormat="1" ht="48" customHeight="1" thickBot="1">
      <c r="A3" s="417" t="s">
        <v>3</v>
      </c>
      <c r="B3" s="418"/>
      <c r="C3" s="418"/>
      <c r="D3" s="419"/>
      <c r="E3" s="81" t="s">
        <v>89</v>
      </c>
      <c r="F3" s="185" t="s">
        <v>232</v>
      </c>
      <c r="G3" s="186" t="s">
        <v>70</v>
      </c>
      <c r="H3" s="256" t="s">
        <v>296</v>
      </c>
      <c r="I3" s="257" t="s">
        <v>297</v>
      </c>
    </row>
    <row r="4" spans="1:9" ht="23.25" customHeight="1">
      <c r="A4" s="425" t="s">
        <v>92</v>
      </c>
      <c r="B4" s="424" t="s">
        <v>42</v>
      </c>
      <c r="C4" s="424"/>
      <c r="D4" s="79"/>
      <c r="E4" s="80"/>
      <c r="F4" s="192" t="e">
        <f>E4/('３　経営実績'!F$12/100)</f>
        <v>#DIV/0!</v>
      </c>
      <c r="G4" s="187"/>
      <c r="H4" s="259" t="s">
        <v>299</v>
      </c>
      <c r="I4" s="258"/>
    </row>
    <row r="5" spans="1:9" ht="23.25" customHeight="1">
      <c r="A5" s="426"/>
      <c r="B5" s="415" t="s">
        <v>4</v>
      </c>
      <c r="C5" s="415"/>
      <c r="D5" s="10"/>
      <c r="E5" s="6"/>
      <c r="F5" s="192" t="e">
        <f>E5/('３　経営実績'!F$12/100)</f>
        <v>#DIV/0!</v>
      </c>
      <c r="G5" s="188"/>
      <c r="H5" s="259" t="s">
        <v>300</v>
      </c>
      <c r="I5" s="258"/>
    </row>
    <row r="6" spans="1:9" ht="23.25" customHeight="1">
      <c r="A6" s="426"/>
      <c r="B6" s="420" t="s">
        <v>5</v>
      </c>
      <c r="C6" s="9" t="s">
        <v>6</v>
      </c>
      <c r="D6" s="10"/>
      <c r="E6" s="6"/>
      <c r="F6" s="192" t="e">
        <f>E6/('３　経営実績'!F$12/100)</f>
        <v>#DIV/0!</v>
      </c>
      <c r="G6" s="188"/>
      <c r="H6" s="259" t="s">
        <v>301</v>
      </c>
      <c r="I6" s="258"/>
    </row>
    <row r="7" spans="1:9" ht="23.25" customHeight="1">
      <c r="A7" s="426"/>
      <c r="B7" s="421"/>
      <c r="C7" s="9" t="s">
        <v>7</v>
      </c>
      <c r="D7" s="10"/>
      <c r="E7" s="6"/>
      <c r="F7" s="192" t="e">
        <f>E7/('３　経営実績'!F$12/100)</f>
        <v>#DIV/0!</v>
      </c>
      <c r="G7" s="188"/>
      <c r="H7" s="259" t="s">
        <v>302</v>
      </c>
      <c r="I7" s="258"/>
    </row>
    <row r="8" spans="1:9" ht="23.25" customHeight="1">
      <c r="A8" s="426"/>
      <c r="B8" s="422"/>
      <c r="C8" s="66" t="s">
        <v>8</v>
      </c>
      <c r="D8" s="67"/>
      <c r="E8" s="68">
        <f>SUM(E6:E7)</f>
        <v>0</v>
      </c>
      <c r="F8" s="192" t="e">
        <f>E8/('３　経営実績'!F$12/100)</f>
        <v>#DIV/0!</v>
      </c>
      <c r="G8" s="188"/>
      <c r="H8" s="260" t="s">
        <v>303</v>
      </c>
      <c r="I8" s="258" t="s">
        <v>345</v>
      </c>
    </row>
    <row r="9" spans="1:9" ht="23.25" customHeight="1">
      <c r="A9" s="426"/>
      <c r="B9" s="415" t="s">
        <v>9</v>
      </c>
      <c r="C9" s="415"/>
      <c r="D9" s="10"/>
      <c r="E9" s="6"/>
      <c r="F9" s="192" t="e">
        <f>E9/('３　経営実績'!F$12/100)</f>
        <v>#DIV/0!</v>
      </c>
      <c r="G9" s="188"/>
      <c r="H9" s="259" t="s">
        <v>306</v>
      </c>
      <c r="I9" s="258"/>
    </row>
    <row r="10" spans="1:9" ht="23.25" customHeight="1">
      <c r="A10" s="426"/>
      <c r="B10" s="415" t="s">
        <v>10</v>
      </c>
      <c r="C10" s="415"/>
      <c r="D10" s="10"/>
      <c r="E10" s="6"/>
      <c r="F10" s="192" t="e">
        <f>E10/('３　経営実績'!F$12/100)</f>
        <v>#DIV/0!</v>
      </c>
      <c r="G10" s="188"/>
      <c r="H10" s="259" t="s">
        <v>308</v>
      </c>
      <c r="I10" s="258"/>
    </row>
    <row r="11" spans="1:9" ht="23.25" customHeight="1">
      <c r="A11" s="426"/>
      <c r="B11" s="415" t="s">
        <v>11</v>
      </c>
      <c r="C11" s="415"/>
      <c r="D11" s="10"/>
      <c r="E11" s="6"/>
      <c r="F11" s="192" t="e">
        <f>E11/('３　経営実績'!F$12/100)</f>
        <v>#DIV/0!</v>
      </c>
      <c r="G11" s="188"/>
      <c r="H11" s="259" t="s">
        <v>309</v>
      </c>
      <c r="I11" s="258"/>
    </row>
    <row r="12" spans="1:9" ht="23.25" customHeight="1">
      <c r="A12" s="426"/>
      <c r="B12" s="423" t="s">
        <v>21</v>
      </c>
      <c r="C12" s="6" t="s">
        <v>12</v>
      </c>
      <c r="D12" s="12"/>
      <c r="E12" s="6"/>
      <c r="F12" s="192" t="e">
        <f>E12/('３　経営実績'!F$12/100)</f>
        <v>#DIV/0!</v>
      </c>
      <c r="G12" s="188"/>
      <c r="H12" s="259" t="s">
        <v>310</v>
      </c>
      <c r="I12" s="258"/>
    </row>
    <row r="13" spans="1:9" ht="23.25" customHeight="1">
      <c r="A13" s="426"/>
      <c r="B13" s="423"/>
      <c r="C13" s="6" t="s">
        <v>23</v>
      </c>
      <c r="D13" s="12"/>
      <c r="E13" s="6"/>
      <c r="F13" s="192" t="e">
        <f>E13/('３　経営実績'!F$12/100)</f>
        <v>#DIV/0!</v>
      </c>
      <c r="G13" s="188"/>
      <c r="H13" s="259" t="s">
        <v>311</v>
      </c>
      <c r="I13" s="258"/>
    </row>
    <row r="14" spans="1:9" ht="23.25" customHeight="1">
      <c r="A14" s="426"/>
      <c r="B14" s="423"/>
      <c r="C14" s="69" t="s">
        <v>8</v>
      </c>
      <c r="D14" s="70"/>
      <c r="E14" s="68">
        <f>SUM(E12:E13)</f>
        <v>0</v>
      </c>
      <c r="F14" s="192" t="e">
        <f>E14/('３　経営実績'!F$12/100)</f>
        <v>#DIV/0!</v>
      </c>
      <c r="G14" s="188"/>
      <c r="H14" s="259" t="s">
        <v>312</v>
      </c>
      <c r="I14" s="258" t="s">
        <v>346</v>
      </c>
    </row>
    <row r="15" spans="1:9" ht="23.25" customHeight="1">
      <c r="A15" s="426"/>
      <c r="B15" s="415" t="s">
        <v>13</v>
      </c>
      <c r="C15" s="415"/>
      <c r="D15" s="10"/>
      <c r="E15" s="6"/>
      <c r="F15" s="192" t="e">
        <f>E15/('３　経営実績'!F$12/100)</f>
        <v>#DIV/0!</v>
      </c>
      <c r="G15" s="188"/>
      <c r="H15" s="260" t="s">
        <v>313</v>
      </c>
      <c r="I15" s="258"/>
    </row>
    <row r="16" spans="1:9" ht="23.25" customHeight="1">
      <c r="A16" s="426"/>
      <c r="B16" s="415" t="s">
        <v>14</v>
      </c>
      <c r="C16" s="415"/>
      <c r="D16" s="10"/>
      <c r="E16" s="6"/>
      <c r="F16" s="192" t="e">
        <f>E16/('３　経営実績'!F$12/100)</f>
        <v>#DIV/0!</v>
      </c>
      <c r="G16" s="188"/>
      <c r="H16" s="259" t="s">
        <v>314</v>
      </c>
      <c r="I16" s="258"/>
    </row>
    <row r="17" spans="1:9" ht="23.25" customHeight="1">
      <c r="A17" s="426"/>
      <c r="B17" s="415" t="s">
        <v>15</v>
      </c>
      <c r="C17" s="415"/>
      <c r="D17" s="10"/>
      <c r="E17" s="6"/>
      <c r="F17" s="192" t="e">
        <f>E17/('３　経営実績'!F$12/100)</f>
        <v>#DIV/0!</v>
      </c>
      <c r="G17" s="188"/>
      <c r="H17" s="259" t="s">
        <v>315</v>
      </c>
      <c r="I17" s="258"/>
    </row>
    <row r="18" spans="1:9" ht="23.25" customHeight="1">
      <c r="A18" s="426"/>
      <c r="B18" s="415" t="s">
        <v>43</v>
      </c>
      <c r="C18" s="415"/>
      <c r="D18" s="10"/>
      <c r="E18" s="6"/>
      <c r="F18" s="192" t="e">
        <f>E18/('３　経営実績'!F$12/100)</f>
        <v>#DIV/0!</v>
      </c>
      <c r="G18" s="188"/>
      <c r="H18" s="259" t="s">
        <v>316</v>
      </c>
      <c r="I18" s="258"/>
    </row>
    <row r="19" spans="1:9" ht="23.25" customHeight="1">
      <c r="A19" s="426"/>
      <c r="B19" s="416" t="s">
        <v>16</v>
      </c>
      <c r="C19" s="416"/>
      <c r="D19" s="67"/>
      <c r="E19" s="68">
        <f>SUM(E4:E5)+SUM(E8:E11)+SUM(E14:E18)</f>
        <v>0</v>
      </c>
      <c r="F19" s="192" t="e">
        <f>E19/('３　経営実績'!F$12/100)</f>
        <v>#DIV/0!</v>
      </c>
      <c r="G19" s="188"/>
      <c r="H19" s="259" t="s">
        <v>317</v>
      </c>
      <c r="I19" s="258" t="s">
        <v>347</v>
      </c>
    </row>
    <row r="20" spans="1:9" ht="23.25" customHeight="1">
      <c r="A20" s="426"/>
      <c r="B20" s="415" t="s">
        <v>17</v>
      </c>
      <c r="C20" s="415"/>
      <c r="D20" s="10"/>
      <c r="E20" s="6"/>
      <c r="F20" s="192" t="e">
        <f>E20/('３　経営実績'!F$12/100)</f>
        <v>#DIV/0!</v>
      </c>
      <c r="G20" s="188"/>
      <c r="H20" s="259" t="s">
        <v>318</v>
      </c>
      <c r="I20" s="258"/>
    </row>
    <row r="21" spans="1:9" ht="23.25" customHeight="1">
      <c r="A21" s="426"/>
      <c r="B21" s="415" t="s">
        <v>18</v>
      </c>
      <c r="C21" s="415"/>
      <c r="D21" s="10"/>
      <c r="E21" s="6"/>
      <c r="F21" s="192" t="e">
        <f>E21/('３　経営実績'!F$12/100)</f>
        <v>#DIV/0!</v>
      </c>
      <c r="G21" s="188"/>
      <c r="H21" s="259" t="s">
        <v>319</v>
      </c>
      <c r="I21" s="258"/>
    </row>
    <row r="22" spans="1:9" ht="23.25" customHeight="1">
      <c r="A22" s="426"/>
      <c r="B22" s="415" t="s">
        <v>19</v>
      </c>
      <c r="C22" s="415"/>
      <c r="D22" s="10"/>
      <c r="E22" s="11">
        <f>'６　損益計算書'!D5+'６　損益計算書'!D6+'６　損益計算書'!D11</f>
        <v>0</v>
      </c>
      <c r="F22" s="192" t="e">
        <f>E22/('３　経営実績'!F$12/100)</f>
        <v>#DIV/0!</v>
      </c>
      <c r="G22" s="188"/>
      <c r="H22" s="260" t="s">
        <v>320</v>
      </c>
      <c r="I22" s="258" t="s">
        <v>348</v>
      </c>
    </row>
    <row r="23" spans="1:9" ht="23.25" customHeight="1">
      <c r="A23" s="426"/>
      <c r="B23" s="416" t="s">
        <v>20</v>
      </c>
      <c r="C23" s="416"/>
      <c r="D23" s="67"/>
      <c r="E23" s="68">
        <f>E19+E20-E21-E22</f>
        <v>0</v>
      </c>
      <c r="F23" s="192" t="e">
        <f>E23/('３　経営実績'!F$12/100)</f>
        <v>#DIV/0!</v>
      </c>
      <c r="G23" s="188"/>
      <c r="H23" s="259" t="s">
        <v>321</v>
      </c>
      <c r="I23" s="259" t="s">
        <v>349</v>
      </c>
    </row>
    <row r="24" spans="1:9" ht="23.25" customHeight="1">
      <c r="A24" s="426"/>
      <c r="B24" s="416" t="s">
        <v>24</v>
      </c>
      <c r="C24" s="416"/>
      <c r="D24" s="67"/>
      <c r="E24" s="68" t="e">
        <f>+F23</f>
        <v>#DIV/0!</v>
      </c>
      <c r="F24" s="207"/>
      <c r="G24" s="188"/>
      <c r="H24" s="261" t="s">
        <v>322</v>
      </c>
      <c r="I24" s="250" t="s">
        <v>351</v>
      </c>
    </row>
    <row r="25" spans="1:9" ht="23.25" customHeight="1">
      <c r="A25" s="426"/>
      <c r="B25" s="362" t="s">
        <v>352</v>
      </c>
      <c r="C25" s="376"/>
      <c r="D25" s="377"/>
      <c r="E25" s="262">
        <f>E23+'６　損益計算書'!D20</f>
        <v>0</v>
      </c>
      <c r="F25" s="192" t="e">
        <f>E25/('３　経営実績'!F$12/100)</f>
        <v>#DIV/0!</v>
      </c>
      <c r="G25" s="187"/>
      <c r="H25" s="259" t="s">
        <v>323</v>
      </c>
      <c r="I25" s="258" t="s">
        <v>353</v>
      </c>
    </row>
    <row r="26" spans="1:9" ht="23.25" customHeight="1">
      <c r="A26" s="426"/>
      <c r="B26" s="362" t="s">
        <v>410</v>
      </c>
      <c r="C26" s="376"/>
      <c r="D26" s="377"/>
      <c r="E26" s="68" t="e">
        <f>+F25</f>
        <v>#DIV/0!</v>
      </c>
      <c r="F26" s="207"/>
      <c r="G26" s="187"/>
      <c r="H26" s="259" t="s">
        <v>324</v>
      </c>
      <c r="I26" s="259" t="s">
        <v>354</v>
      </c>
    </row>
    <row r="27" spans="1:9" ht="22.5" customHeight="1">
      <c r="A27" s="413" t="s">
        <v>91</v>
      </c>
      <c r="B27" s="71" t="s">
        <v>94</v>
      </c>
      <c r="C27" s="71"/>
      <c r="D27" s="65"/>
      <c r="E27" s="72"/>
      <c r="F27" s="192" t="e">
        <f>E27/('３　経営実績'!F$12/100)</f>
        <v>#DIV/0!</v>
      </c>
      <c r="G27" s="189"/>
      <c r="H27" s="259" t="s">
        <v>325</v>
      </c>
      <c r="I27" s="258"/>
    </row>
    <row r="28" spans="1:9" ht="22.5" customHeight="1">
      <c r="A28" s="413"/>
      <c r="B28" s="73" t="s">
        <v>95</v>
      </c>
      <c r="C28" s="73"/>
      <c r="D28" s="65"/>
      <c r="E28" s="74"/>
      <c r="F28" s="192" t="e">
        <f>E28/('３　経営実績'!F$12/100)</f>
        <v>#DIV/0!</v>
      </c>
      <c r="G28" s="190"/>
      <c r="H28" s="259" t="s">
        <v>326</v>
      </c>
      <c r="I28" s="258"/>
    </row>
    <row r="29" spans="1:9" ht="22.5" customHeight="1">
      <c r="A29" s="413"/>
      <c r="B29" s="73"/>
      <c r="C29" s="73"/>
      <c r="D29" s="65"/>
      <c r="E29" s="74"/>
      <c r="F29" s="192" t="e">
        <f>E29/('３　経営実績'!F$12/100)</f>
        <v>#DIV/0!</v>
      </c>
      <c r="G29" s="190"/>
      <c r="H29" s="260" t="s">
        <v>327</v>
      </c>
      <c r="I29" s="258"/>
    </row>
    <row r="30" spans="1:9" ht="22.5" customHeight="1">
      <c r="A30" s="413"/>
      <c r="B30" s="73"/>
      <c r="C30" s="73"/>
      <c r="D30" s="65"/>
      <c r="E30" s="74"/>
      <c r="F30" s="192" t="e">
        <f>E30/('３　経営実績'!F$12/100)</f>
        <v>#DIV/0!</v>
      </c>
      <c r="G30" s="190"/>
      <c r="H30" s="259" t="s">
        <v>328</v>
      </c>
      <c r="I30" s="258"/>
    </row>
    <row r="31" spans="1:9" ht="22.5" customHeight="1" thickBot="1">
      <c r="A31" s="414"/>
      <c r="B31" s="77" t="s">
        <v>75</v>
      </c>
      <c r="C31" s="78"/>
      <c r="D31" s="75"/>
      <c r="E31" s="76">
        <f>SUM(E27:E30)</f>
        <v>0</v>
      </c>
      <c r="F31" s="184" t="e">
        <f>SUM(F27:F30)</f>
        <v>#DIV/0!</v>
      </c>
      <c r="G31" s="191"/>
      <c r="H31" s="259" t="s">
        <v>329</v>
      </c>
      <c r="I31" s="258" t="s">
        <v>350</v>
      </c>
    </row>
  </sheetData>
  <sheetProtection/>
  <mergeCells count="22">
    <mergeCell ref="A3:D3"/>
    <mergeCell ref="B20:C20"/>
    <mergeCell ref="B6:B8"/>
    <mergeCell ref="B12:B14"/>
    <mergeCell ref="B4:C4"/>
    <mergeCell ref="B5:C5"/>
    <mergeCell ref="A4:A26"/>
    <mergeCell ref="B25:D25"/>
    <mergeCell ref="B11:C11"/>
    <mergeCell ref="B9:C9"/>
    <mergeCell ref="B10:C10"/>
    <mergeCell ref="B17:C17"/>
    <mergeCell ref="B18:C18"/>
    <mergeCell ref="B19:C19"/>
    <mergeCell ref="B15:C15"/>
    <mergeCell ref="B16:C16"/>
    <mergeCell ref="A27:A31"/>
    <mergeCell ref="B21:C21"/>
    <mergeCell ref="B22:C22"/>
    <mergeCell ref="B23:C23"/>
    <mergeCell ref="B24:C24"/>
    <mergeCell ref="B26:D26"/>
  </mergeCells>
  <printOptions horizontalCentered="1"/>
  <pageMargins left="0.7086614173228347" right="0.2755905511811024" top="0.7874015748031497" bottom="0.984251968503937" header="0.5118110236220472" footer="0.5118110236220472"/>
  <pageSetup horizontalDpi="600" verticalDpi="600" orientation="portrait" paperSize="9" scale="89" r:id="rId1"/>
  <headerFooter alignWithMargins="0">
    <oddFooter>&amp;C添付資料　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8.875" defaultRowHeight="13.5"/>
  <cols>
    <col min="1" max="1" width="6.50390625" style="2" customWidth="1"/>
    <col min="2" max="2" width="6.625" style="2" customWidth="1"/>
    <col min="3" max="3" width="12.875" style="2" customWidth="1"/>
    <col min="4" max="5" width="19.625" style="2" customWidth="1"/>
    <col min="6" max="6" width="17.875" style="2" bestFit="1" customWidth="1"/>
    <col min="7" max="7" width="3.25390625" style="2" customWidth="1"/>
    <col min="8" max="8" width="12.75390625" style="2" bestFit="1" customWidth="1"/>
    <col min="9" max="16384" width="8.875" style="2" customWidth="1"/>
  </cols>
  <sheetData>
    <row r="1" spans="1:6" ht="15.75" customHeight="1">
      <c r="A1" s="64"/>
      <c r="B1" s="4"/>
      <c r="C1" s="4"/>
      <c r="D1" s="4"/>
      <c r="E1" s="5"/>
      <c r="F1" s="34" t="str">
        <f ca="1">MID(CELL("filename"),SEARCH("[",CELL("filename"))+1,SEARCH("]",CELL("filename"))-SEARCH("[",CELL("filename"))-1)</f>
        <v>【肉用鶏】県名_経営者名_診断年度.xls</v>
      </c>
    </row>
    <row r="2" spans="1:5" ht="19.5" customHeight="1" thickBot="1">
      <c r="A2" s="64" t="s">
        <v>178</v>
      </c>
      <c r="B2" s="4"/>
      <c r="C2" s="4"/>
      <c r="D2" s="4"/>
      <c r="E2" s="5"/>
    </row>
    <row r="3" spans="1:8" ht="48" customHeight="1">
      <c r="A3" s="430" t="s">
        <v>44</v>
      </c>
      <c r="B3" s="431"/>
      <c r="C3" s="431"/>
      <c r="D3" s="61" t="s">
        <v>90</v>
      </c>
      <c r="E3" s="63" t="s">
        <v>233</v>
      </c>
      <c r="F3" s="60" t="s">
        <v>70</v>
      </c>
      <c r="G3" s="263" t="s">
        <v>296</v>
      </c>
      <c r="H3" s="264" t="s">
        <v>297</v>
      </c>
    </row>
    <row r="4" spans="1:8" ht="21" customHeight="1">
      <c r="A4" s="367" t="s">
        <v>45</v>
      </c>
      <c r="B4" s="360" t="s">
        <v>234</v>
      </c>
      <c r="C4" s="361"/>
      <c r="D4" s="69">
        <f>'４　当期収入'!F4</f>
        <v>0</v>
      </c>
      <c r="E4" s="69" t="e">
        <f>D4/('３　経営実績'!F12/100)</f>
        <v>#DIV/0!</v>
      </c>
      <c r="F4" s="28"/>
      <c r="G4" s="266" t="s">
        <v>299</v>
      </c>
      <c r="H4" s="266" t="s">
        <v>355</v>
      </c>
    </row>
    <row r="5" spans="1:8" ht="21" customHeight="1">
      <c r="A5" s="367"/>
      <c r="B5" s="360" t="s">
        <v>65</v>
      </c>
      <c r="C5" s="361"/>
      <c r="D5" s="69">
        <f>'４　当期収入'!F5</f>
        <v>0</v>
      </c>
      <c r="E5" s="69" t="e">
        <f>D5/('３　経営実績'!F13/100)</f>
        <v>#DIV/0!</v>
      </c>
      <c r="F5" s="28"/>
      <c r="G5" s="266" t="s">
        <v>300</v>
      </c>
      <c r="H5" s="266" t="s">
        <v>356</v>
      </c>
    </row>
    <row r="6" spans="1:8" ht="21.75" customHeight="1">
      <c r="A6" s="367"/>
      <c r="B6" s="360" t="s">
        <v>54</v>
      </c>
      <c r="C6" s="361"/>
      <c r="D6" s="6"/>
      <c r="E6" s="69" t="e">
        <f>D6/('３　経営実績'!F14/100)</f>
        <v>#DIV/0!</v>
      </c>
      <c r="F6" s="28"/>
      <c r="G6" s="266" t="s">
        <v>301</v>
      </c>
      <c r="H6" s="266" t="s">
        <v>357</v>
      </c>
    </row>
    <row r="7" spans="1:8" ht="21" customHeight="1">
      <c r="A7" s="367"/>
      <c r="B7" s="360" t="s">
        <v>55</v>
      </c>
      <c r="C7" s="361"/>
      <c r="D7" s="68">
        <f>SUM(D4:D6)</f>
        <v>0</v>
      </c>
      <c r="E7" s="69" t="e">
        <f>D7/('３　経営実績'!F15/100)</f>
        <v>#DIV/0!</v>
      </c>
      <c r="F7" s="28"/>
      <c r="G7" s="266" t="s">
        <v>302</v>
      </c>
      <c r="H7" s="266" t="s">
        <v>358</v>
      </c>
    </row>
    <row r="8" spans="1:8" ht="19.5" customHeight="1">
      <c r="A8" s="367" t="s">
        <v>27</v>
      </c>
      <c r="B8" s="360" t="s">
        <v>235</v>
      </c>
      <c r="C8" s="361"/>
      <c r="D8" s="68">
        <f>'５　当期生産費用'!E20</f>
        <v>0</v>
      </c>
      <c r="E8" s="69" t="e">
        <f>D8/('３　経営実績'!F16/100)</f>
        <v>#DIV/0!</v>
      </c>
      <c r="F8" s="28"/>
      <c r="G8" s="267" t="s">
        <v>303</v>
      </c>
      <c r="H8" s="266" t="s">
        <v>360</v>
      </c>
    </row>
    <row r="9" spans="1:8" ht="19.5" customHeight="1">
      <c r="A9" s="367"/>
      <c r="B9" s="360" t="s">
        <v>56</v>
      </c>
      <c r="C9" s="361"/>
      <c r="D9" s="68">
        <f>'５　当期生産費用'!E19</f>
        <v>0</v>
      </c>
      <c r="E9" s="69" t="e">
        <f>D9/('３　経営実績'!F17/100)</f>
        <v>#DIV/0!</v>
      </c>
      <c r="F9" s="28"/>
      <c r="G9" s="266" t="s">
        <v>306</v>
      </c>
      <c r="H9" s="266" t="s">
        <v>359</v>
      </c>
    </row>
    <row r="10" spans="1:8" ht="19.5" customHeight="1">
      <c r="A10" s="367"/>
      <c r="B10" s="360" t="s">
        <v>236</v>
      </c>
      <c r="C10" s="361"/>
      <c r="D10" s="68">
        <f>'５　当期生産費用'!E21</f>
        <v>0</v>
      </c>
      <c r="E10" s="69" t="e">
        <f>D10/('３　経営実績'!F18/100)</f>
        <v>#DIV/0!</v>
      </c>
      <c r="F10" s="28"/>
      <c r="G10" s="266" t="s">
        <v>308</v>
      </c>
      <c r="H10" s="266" t="s">
        <v>361</v>
      </c>
    </row>
    <row r="11" spans="1:8" ht="19.5" customHeight="1">
      <c r="A11" s="367"/>
      <c r="B11" s="360" t="s">
        <v>63</v>
      </c>
      <c r="C11" s="361"/>
      <c r="D11" s="6"/>
      <c r="E11" s="69" t="e">
        <f>D11/('３　経営実績'!F19/100)</f>
        <v>#DIV/0!</v>
      </c>
      <c r="F11" s="28"/>
      <c r="G11" s="266" t="s">
        <v>309</v>
      </c>
      <c r="H11" s="266"/>
    </row>
    <row r="12" spans="1:8" ht="19.5" customHeight="1">
      <c r="A12" s="367"/>
      <c r="B12" s="360" t="s">
        <v>46</v>
      </c>
      <c r="C12" s="361"/>
      <c r="D12" s="68">
        <f>D8+D9-D10-D11</f>
        <v>0</v>
      </c>
      <c r="E12" s="69" t="e">
        <f>D12/('３　経営実績'!F20/100)</f>
        <v>#DIV/0!</v>
      </c>
      <c r="F12" s="28"/>
      <c r="G12" s="266" t="s">
        <v>310</v>
      </c>
      <c r="H12" s="266" t="s">
        <v>362</v>
      </c>
    </row>
    <row r="13" spans="1:8" ht="19.5" customHeight="1">
      <c r="A13" s="427" t="s">
        <v>47</v>
      </c>
      <c r="B13" s="428"/>
      <c r="C13" s="428"/>
      <c r="D13" s="68">
        <f>D7-D12</f>
        <v>0</v>
      </c>
      <c r="E13" s="69" t="e">
        <f>D13/('３　経営実績'!F21/100)</f>
        <v>#DIV/0!</v>
      </c>
      <c r="F13" s="28"/>
      <c r="G13" s="266" t="s">
        <v>311</v>
      </c>
      <c r="H13" s="266" t="s">
        <v>363</v>
      </c>
    </row>
    <row r="14" spans="1:8" ht="19.5" customHeight="1">
      <c r="A14" s="432" t="s">
        <v>48</v>
      </c>
      <c r="B14" s="429" t="s">
        <v>49</v>
      </c>
      <c r="C14" s="415"/>
      <c r="D14" s="6"/>
      <c r="E14" s="69" t="e">
        <f>D14/('３　経営実績'!F22/100)</f>
        <v>#DIV/0!</v>
      </c>
      <c r="F14" s="28"/>
      <c r="G14" s="266" t="s">
        <v>312</v>
      </c>
      <c r="H14" s="266"/>
    </row>
    <row r="15" spans="1:8" ht="19.5" customHeight="1">
      <c r="A15" s="432"/>
      <c r="B15" s="429" t="s">
        <v>57</v>
      </c>
      <c r="C15" s="415"/>
      <c r="D15" s="6"/>
      <c r="E15" s="69" t="e">
        <f>D15/('３　経営実績'!F23/100)</f>
        <v>#DIV/0!</v>
      </c>
      <c r="F15" s="28"/>
      <c r="G15" s="267" t="s">
        <v>313</v>
      </c>
      <c r="H15" s="266"/>
    </row>
    <row r="16" spans="1:8" ht="19.5" customHeight="1">
      <c r="A16" s="432"/>
      <c r="B16" s="429" t="s">
        <v>50</v>
      </c>
      <c r="C16" s="415"/>
      <c r="D16" s="6"/>
      <c r="E16" s="69" t="e">
        <f>D16/('３　経営実績'!F24/100)</f>
        <v>#DIV/0!</v>
      </c>
      <c r="F16" s="28"/>
      <c r="G16" s="266" t="s">
        <v>314</v>
      </c>
      <c r="H16" s="266"/>
    </row>
    <row r="17" spans="1:8" ht="19.5" customHeight="1">
      <c r="A17" s="432"/>
      <c r="B17" s="429" t="s">
        <v>58</v>
      </c>
      <c r="C17" s="415"/>
      <c r="D17" s="6"/>
      <c r="E17" s="69" t="e">
        <f>D17/('３　経営実績'!F26/100)</f>
        <v>#DIV/0!</v>
      </c>
      <c r="F17" s="28"/>
      <c r="G17" s="266" t="s">
        <v>315</v>
      </c>
      <c r="H17" s="265"/>
    </row>
    <row r="18" spans="1:8" ht="19.5" customHeight="1">
      <c r="A18" s="432"/>
      <c r="B18" s="429" t="s">
        <v>96</v>
      </c>
      <c r="C18" s="438"/>
      <c r="D18" s="11"/>
      <c r="E18" s="69" t="e">
        <f>D18/('３　経営実績'!F27/100)</f>
        <v>#DIV/0!</v>
      </c>
      <c r="F18" s="28"/>
      <c r="G18" s="266" t="s">
        <v>316</v>
      </c>
      <c r="H18" s="265"/>
    </row>
    <row r="19" spans="1:8" ht="19.5" customHeight="1">
      <c r="A19" s="432"/>
      <c r="B19" s="429" t="s">
        <v>54</v>
      </c>
      <c r="C19" s="415"/>
      <c r="D19" s="6"/>
      <c r="E19" s="69" t="e">
        <f>D19/('３　経営実績'!F28/100)</f>
        <v>#DIV/0!</v>
      </c>
      <c r="F19" s="28"/>
      <c r="G19" s="266" t="s">
        <v>317</v>
      </c>
      <c r="H19" s="265"/>
    </row>
    <row r="20" spans="1:8" ht="19.5" customHeight="1">
      <c r="A20" s="432"/>
      <c r="B20" s="433" t="s">
        <v>75</v>
      </c>
      <c r="C20" s="428"/>
      <c r="D20" s="68">
        <f>D14+D15+D16+D17+D18+D19</f>
        <v>0</v>
      </c>
      <c r="E20" s="69" t="e">
        <f>D20/('３　経営実績'!F30/100)</f>
        <v>#DIV/0!</v>
      </c>
      <c r="F20" s="28"/>
      <c r="G20" s="266" t="s">
        <v>318</v>
      </c>
      <c r="H20" s="266" t="s">
        <v>364</v>
      </c>
    </row>
    <row r="21" spans="1:8" ht="19.5" customHeight="1">
      <c r="A21" s="427" t="s">
        <v>60</v>
      </c>
      <c r="B21" s="428"/>
      <c r="C21" s="428"/>
      <c r="D21" s="68">
        <f>D13-D20</f>
        <v>0</v>
      </c>
      <c r="E21" s="69" t="e">
        <f>D21/('３　経営実績'!F31/100)</f>
        <v>#DIV/0!</v>
      </c>
      <c r="F21" s="28"/>
      <c r="G21" s="266" t="s">
        <v>319</v>
      </c>
      <c r="H21" s="266" t="s">
        <v>365</v>
      </c>
    </row>
    <row r="22" spans="1:8" ht="23.25" customHeight="1">
      <c r="A22" s="434" t="s">
        <v>68</v>
      </c>
      <c r="B22" s="429" t="s">
        <v>51</v>
      </c>
      <c r="C22" s="415"/>
      <c r="D22" s="6"/>
      <c r="E22" s="69" t="e">
        <f>D22/('３　経営実績'!F32/100)</f>
        <v>#DIV/0!</v>
      </c>
      <c r="F22" s="28"/>
      <c r="G22" s="267" t="s">
        <v>320</v>
      </c>
      <c r="H22" s="265"/>
    </row>
    <row r="23" spans="1:8" ht="23.25" customHeight="1">
      <c r="A23" s="434"/>
      <c r="B23" s="429" t="s">
        <v>66</v>
      </c>
      <c r="C23" s="415"/>
      <c r="D23" s="6">
        <f>'４　当期収入'!F7</f>
        <v>0</v>
      </c>
      <c r="E23" s="69" t="e">
        <f>D23/('３　経営実績'!F33/100)</f>
        <v>#DIV/0!</v>
      </c>
      <c r="F23" s="28"/>
      <c r="G23" s="266" t="s">
        <v>321</v>
      </c>
      <c r="H23" s="266" t="s">
        <v>366</v>
      </c>
    </row>
    <row r="24" spans="1:8" ht="23.25" customHeight="1">
      <c r="A24" s="434"/>
      <c r="B24" s="429" t="s">
        <v>54</v>
      </c>
      <c r="C24" s="415"/>
      <c r="D24" s="6"/>
      <c r="E24" s="69" t="e">
        <f>D24/('３　経営実績'!F34/100)</f>
        <v>#DIV/0!</v>
      </c>
      <c r="F24" s="28"/>
      <c r="G24" s="268" t="s">
        <v>322</v>
      </c>
      <c r="H24" s="265"/>
    </row>
    <row r="25" spans="1:8" ht="23.25" customHeight="1">
      <c r="A25" s="434"/>
      <c r="B25" s="429" t="s">
        <v>59</v>
      </c>
      <c r="C25" s="415"/>
      <c r="D25" s="68">
        <f>SUM(D22:D24)</f>
        <v>0</v>
      </c>
      <c r="E25" s="69" t="e">
        <f>D25/('３　経営実績'!F35/100)</f>
        <v>#DIV/0!</v>
      </c>
      <c r="F25" s="28"/>
      <c r="G25" s="266" t="s">
        <v>323</v>
      </c>
      <c r="H25" s="266" t="s">
        <v>367</v>
      </c>
    </row>
    <row r="26" spans="1:8" ht="24.75" customHeight="1">
      <c r="A26" s="367" t="s">
        <v>52</v>
      </c>
      <c r="B26" s="429" t="s">
        <v>61</v>
      </c>
      <c r="C26" s="415"/>
      <c r="D26" s="6"/>
      <c r="E26" s="69" t="e">
        <f>D26/('３　経営実績'!F44/100)</f>
        <v>#DIV/0!</v>
      </c>
      <c r="F26" s="28"/>
      <c r="G26" s="266" t="s">
        <v>324</v>
      </c>
      <c r="H26" s="265"/>
    </row>
    <row r="27" spans="1:8" ht="24.75" customHeight="1">
      <c r="A27" s="367"/>
      <c r="B27" s="429" t="s">
        <v>53</v>
      </c>
      <c r="C27" s="415"/>
      <c r="D27" s="6"/>
      <c r="E27" s="69" t="e">
        <f>D27/(３　経営実績!#REF!/100)</f>
        <v>#REF!</v>
      </c>
      <c r="F27" s="28"/>
      <c r="G27" s="266" t="s">
        <v>325</v>
      </c>
      <c r="H27" s="265"/>
    </row>
    <row r="28" spans="1:8" ht="24.75" customHeight="1">
      <c r="A28" s="367"/>
      <c r="B28" s="429" t="s">
        <v>67</v>
      </c>
      <c r="C28" s="415"/>
      <c r="D28" s="6"/>
      <c r="E28" s="69" t="e">
        <f>D28/('３　経営実績'!F45/100)</f>
        <v>#DIV/0!</v>
      </c>
      <c r="F28" s="28"/>
      <c r="G28" s="266" t="s">
        <v>326</v>
      </c>
      <c r="H28" s="265"/>
    </row>
    <row r="29" spans="1:8" ht="24.75" customHeight="1">
      <c r="A29" s="367"/>
      <c r="B29" s="429" t="s">
        <v>54</v>
      </c>
      <c r="C29" s="415"/>
      <c r="D29" s="6"/>
      <c r="E29" s="69" t="e">
        <f>D29/('３　経営実績'!F46/100)</f>
        <v>#DIV/0!</v>
      </c>
      <c r="F29" s="28"/>
      <c r="G29" s="267" t="s">
        <v>327</v>
      </c>
      <c r="H29" s="265"/>
    </row>
    <row r="30" spans="1:8" ht="24.75" customHeight="1">
      <c r="A30" s="367"/>
      <c r="B30" s="429" t="s">
        <v>59</v>
      </c>
      <c r="C30" s="415"/>
      <c r="D30" s="68">
        <f>SUM(D26:D29)</f>
        <v>0</v>
      </c>
      <c r="E30" s="69" t="e">
        <f>D30/('３　経営実績'!F47/100)</f>
        <v>#DIV/0!</v>
      </c>
      <c r="F30" s="28"/>
      <c r="G30" s="266" t="s">
        <v>328</v>
      </c>
      <c r="H30" s="266" t="s">
        <v>368</v>
      </c>
    </row>
    <row r="31" spans="1:8" ht="19.5" customHeight="1">
      <c r="A31" s="437" t="s">
        <v>22</v>
      </c>
      <c r="B31" s="415"/>
      <c r="C31" s="415"/>
      <c r="D31" s="68">
        <f>D21+D25-D30</f>
        <v>0</v>
      </c>
      <c r="E31" s="69" t="e">
        <f>D31/('３　経営実績'!F48/100)</f>
        <v>#DIV/0!</v>
      </c>
      <c r="F31" s="28"/>
      <c r="G31" s="2" t="s">
        <v>370</v>
      </c>
      <c r="H31" s="266" t="s">
        <v>369</v>
      </c>
    </row>
    <row r="32" spans="1:8" ht="19.5" customHeight="1" thickBot="1">
      <c r="A32" s="435" t="s">
        <v>62</v>
      </c>
      <c r="B32" s="436"/>
      <c r="C32" s="436"/>
      <c r="D32" s="184">
        <f>D31+'５　当期生産費用'!E7+D18</f>
        <v>0</v>
      </c>
      <c r="E32" s="77" t="e">
        <f>D32/('３　経営実績'!F49/100)</f>
        <v>#DIV/0!</v>
      </c>
      <c r="F32" s="30"/>
      <c r="G32" s="2" t="s">
        <v>371</v>
      </c>
      <c r="H32" s="266" t="s">
        <v>372</v>
      </c>
    </row>
  </sheetData>
  <sheetProtection/>
  <mergeCells count="35">
    <mergeCell ref="A32:C32"/>
    <mergeCell ref="B11:C11"/>
    <mergeCell ref="B27:C27"/>
    <mergeCell ref="B29:C29"/>
    <mergeCell ref="B30:C30"/>
    <mergeCell ref="A31:C31"/>
    <mergeCell ref="B24:C24"/>
    <mergeCell ref="B18:C18"/>
    <mergeCell ref="B14:C14"/>
    <mergeCell ref="B15:C15"/>
    <mergeCell ref="B16:C16"/>
    <mergeCell ref="B17:C17"/>
    <mergeCell ref="B19:C19"/>
    <mergeCell ref="B26:C26"/>
    <mergeCell ref="B20:C20"/>
    <mergeCell ref="A21:C21"/>
    <mergeCell ref="A22:A25"/>
    <mergeCell ref="B25:C25"/>
    <mergeCell ref="B23:C23"/>
    <mergeCell ref="B4:C4"/>
    <mergeCell ref="B5:C5"/>
    <mergeCell ref="B6:C6"/>
    <mergeCell ref="B7:C7"/>
    <mergeCell ref="B8:C8"/>
    <mergeCell ref="B9:C9"/>
    <mergeCell ref="B10:C10"/>
    <mergeCell ref="A13:C13"/>
    <mergeCell ref="B12:C12"/>
    <mergeCell ref="B22:C22"/>
    <mergeCell ref="B28:C28"/>
    <mergeCell ref="A3:C3"/>
    <mergeCell ref="A26:A30"/>
    <mergeCell ref="A14:A20"/>
    <mergeCell ref="A4:A7"/>
    <mergeCell ref="A8:A12"/>
  </mergeCells>
  <printOptions horizontalCentered="1"/>
  <pageMargins left="0.5905511811023623" right="0.35433070866141736" top="0.787401574803149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&amp;C添付資料　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富士通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富士通</dc:creator>
  <cp:keywords/>
  <dc:description/>
  <cp:lastModifiedBy>y-handa</cp:lastModifiedBy>
  <cp:lastPrinted>2020-06-04T04:22:58Z</cp:lastPrinted>
  <dcterms:created xsi:type="dcterms:W3CDTF">2000-06-13T01:46:49Z</dcterms:created>
  <dcterms:modified xsi:type="dcterms:W3CDTF">2020-06-17T12:14:25Z</dcterms:modified>
  <cp:category/>
  <cp:version/>
  <cp:contentType/>
  <cp:contentStatus/>
</cp:coreProperties>
</file>